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تیر04\چک شده\"/>
    </mc:Choice>
  </mc:AlternateContent>
  <xr:revisionPtr revIDLastSave="0" documentId="13_ncr:1_{2CB27007-0FCD-435E-8F8F-6346B898019F}" xr6:coauthVersionLast="47" xr6:coauthVersionMax="47" xr10:uidLastSave="{00000000-0000-0000-0000-000000000000}"/>
  <bookViews>
    <workbookView xWindow="-120" yWindow="-120" windowWidth="29040" windowHeight="15720" tabRatio="95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 (2)" sheetId="22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 (2)" sheetId="2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 (2)" sheetId="24" r:id="rId17"/>
    <sheet name="درآمد ناشی از فروش" sheetId="19" r:id="rId18"/>
    <sheet name="درآمد ناشی از تغییر قیمت اوراق" sheetId="21" r:id="rId19"/>
  </sheets>
  <externalReferences>
    <externalReference r:id="rId20"/>
  </externalReferences>
  <definedNames>
    <definedName name="_xlnm.Print_Area" localSheetId="4">اوراق!$A$1:$AM$29</definedName>
    <definedName name="_xlnm.Print_Area" localSheetId="2">'اوراق مشتقه'!$A$1:$AX$18</definedName>
    <definedName name="_xlnm.Print_Area" localSheetId="5">'تعدیل قیمت'!$A$1:$N$19</definedName>
    <definedName name="_xlnm.Print_Area" localSheetId="7">درآمد!$A$1:$K$13</definedName>
    <definedName name="_xlnm.Print_Area" localSheetId="12">'درآمد سپرده بانکی (2)'!$A$1:$K$19</definedName>
    <definedName name="_xlnm.Print_Area" localSheetId="10">'درآمد سرمایه گذاری در اوراق به'!$A$1:$S$32</definedName>
    <definedName name="_xlnm.Print_Area" localSheetId="8">'درآمد سرمایه گذاری در سهام'!$A$1:$X$67</definedName>
    <definedName name="_xlnm.Print_Area" localSheetId="9">'درآمد سرمایه گذاری در صندوق'!$A$1:$X$23</definedName>
    <definedName name="_xlnm.Print_Area" localSheetId="14">'درآمد سود سهام'!$A$1:$T$23</definedName>
    <definedName name="_xlnm.Print_Area" localSheetId="18">'درآمد ناشی از تغییر قیمت اوراق'!$A$1:$S$81</definedName>
    <definedName name="_xlnm.Print_Area" localSheetId="17">'درآمد ناشی از فروش'!$A$1:$S$27</definedName>
    <definedName name="_xlnm.Print_Area" localSheetId="13">'سایر درآمدها'!$A$1:$G$12</definedName>
    <definedName name="_xlnm.Print_Area" localSheetId="6">'سپرده (2)'!$A$1:$L$21</definedName>
    <definedName name="_xlnm.Print_Area" localSheetId="1">سهام!$A$1:$AC$60</definedName>
    <definedName name="_xlnm.Print_Area" localSheetId="15">'سود اوراق بهادار'!$A$1:$U$30</definedName>
    <definedName name="_xlnm.Print_Area" localSheetId="16">'سود سپرده بانکی (2)'!$A$1:$N$19</definedName>
    <definedName name="_xlnm.Print_Area" localSheetId="0">'صورت وضعیت'!$A$1:$B$37</definedName>
    <definedName name="_xlnm.Print_Area" localSheetId="11">'مبالغ تخصیصی اوراق'!$A$1:$T$24</definedName>
    <definedName name="_xlnm.Print_Area" localSheetId="3">'واحدهای صندوق'!$A$1:$AB$17</definedName>
  </definedNames>
  <calcPr calcId="191029"/>
</workbook>
</file>

<file path=xl/calcChain.xml><?xml version="1.0" encoding="utf-8"?>
<calcChain xmlns="http://schemas.openxmlformats.org/spreadsheetml/2006/main">
  <c r="D18" i="23" l="1"/>
  <c r="M20" i="12"/>
  <c r="J20" i="12"/>
  <c r="J13" i="11"/>
  <c r="H31" i="11"/>
  <c r="J31" i="11"/>
  <c r="R31" i="11"/>
  <c r="P31" i="11"/>
  <c r="N31" i="11"/>
  <c r="F31" i="11"/>
  <c r="H34" i="11"/>
  <c r="R9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J9" i="11"/>
  <c r="J11" i="11"/>
  <c r="J12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10" i="11"/>
  <c r="L30" i="11"/>
  <c r="L31" i="11"/>
  <c r="D31" i="11"/>
  <c r="D30" i="11"/>
  <c r="A30" i="11"/>
  <c r="S22" i="10"/>
  <c r="U66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10" i="9"/>
  <c r="U9" i="9"/>
  <c r="J66" i="9"/>
  <c r="D66" i="9"/>
  <c r="F66" i="9"/>
  <c r="H66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10" i="9"/>
  <c r="J9" i="9"/>
  <c r="G8" i="19"/>
  <c r="G11" i="19"/>
  <c r="I11" i="19"/>
  <c r="G10" i="19"/>
  <c r="I10" i="19"/>
  <c r="I8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9" i="19"/>
  <c r="I26" i="19"/>
  <c r="I25" i="19"/>
  <c r="G24" i="19"/>
  <c r="I24" i="19"/>
  <c r="N28" i="17"/>
  <c r="N29" i="17" s="1"/>
  <c r="T28" i="17"/>
  <c r="T29" i="17"/>
  <c r="L34" i="11" s="1"/>
  <c r="R29" i="17"/>
  <c r="P29" i="17"/>
  <c r="L29" i="17"/>
  <c r="J29" i="17"/>
  <c r="I22" i="15"/>
  <c r="K22" i="15"/>
  <c r="M22" i="15"/>
  <c r="D69" i="9" s="1"/>
  <c r="S22" i="15"/>
  <c r="O22" i="15"/>
  <c r="Q22" i="15"/>
  <c r="J22" i="10"/>
  <c r="J11" i="10"/>
  <c r="J12" i="10"/>
  <c r="J13" i="10"/>
  <c r="J14" i="10"/>
  <c r="J15" i="10"/>
  <c r="J16" i="10"/>
  <c r="J17" i="10"/>
  <c r="J18" i="10"/>
  <c r="J19" i="10"/>
  <c r="J20" i="10"/>
  <c r="J21" i="10"/>
  <c r="J10" i="10"/>
  <c r="J9" i="10"/>
  <c r="U9" i="10"/>
  <c r="D22" i="10"/>
  <c r="D25" i="10" s="1"/>
  <c r="F22" i="10"/>
  <c r="H22" i="10"/>
  <c r="N22" i="10"/>
  <c r="N25" i="10" s="1"/>
  <c r="Q22" i="10"/>
  <c r="U11" i="10"/>
  <c r="U22" i="10" s="1"/>
  <c r="U12" i="10"/>
  <c r="U13" i="10"/>
  <c r="U14" i="10"/>
  <c r="U15" i="10"/>
  <c r="U16" i="10"/>
  <c r="U17" i="10"/>
  <c r="U18" i="10"/>
  <c r="U19" i="10"/>
  <c r="U20" i="10"/>
  <c r="U21" i="10"/>
  <c r="U10" i="10"/>
  <c r="H25" i="10"/>
  <c r="S69" i="9"/>
  <c r="Q69" i="9"/>
  <c r="F12" i="8"/>
  <c r="P34" i="11" l="1"/>
  <c r="N34" i="11"/>
  <c r="F34" i="11"/>
  <c r="D34" i="11"/>
  <c r="I27" i="19"/>
  <c r="H69" i="9"/>
  <c r="Q25" i="10"/>
  <c r="F25" i="10"/>
  <c r="F69" i="9"/>
  <c r="S25" i="10"/>
  <c r="J12" i="8"/>
  <c r="H12" i="8"/>
  <c r="M18" i="24"/>
  <c r="K18" i="24"/>
  <c r="I18" i="24"/>
  <c r="G18" i="24"/>
  <c r="E18" i="24"/>
  <c r="C18" i="24"/>
  <c r="H18" i="23"/>
  <c r="H21" i="23" s="1"/>
  <c r="D21" i="23"/>
  <c r="A16" i="23"/>
  <c r="A15" i="23"/>
  <c r="A14" i="23"/>
  <c r="A13" i="23"/>
  <c r="A12" i="23"/>
  <c r="A11" i="23"/>
  <c r="A10" i="23"/>
  <c r="A9" i="23"/>
  <c r="A8" i="23"/>
  <c r="F11" i="8" l="1"/>
  <c r="J19" i="12"/>
  <c r="J11" i="8" l="1"/>
  <c r="H11" i="8"/>
  <c r="Q24" i="12"/>
  <c r="J15" i="12"/>
  <c r="H14" i="12"/>
  <c r="J14" i="12" s="1"/>
  <c r="J13" i="12"/>
  <c r="J12" i="12"/>
  <c r="J11" i="12"/>
  <c r="J10" i="12"/>
  <c r="J9" i="12"/>
  <c r="J8" i="12"/>
  <c r="N66" i="9" l="1"/>
  <c r="N69" i="9" s="1"/>
  <c r="F10" i="8"/>
  <c r="F9" i="8"/>
  <c r="F8" i="8"/>
  <c r="H8" i="8" l="1"/>
  <c r="J8" i="8"/>
  <c r="J10" i="8"/>
  <c r="H10" i="8"/>
  <c r="F13" i="8"/>
  <c r="J9" i="8"/>
  <c r="H9" i="8"/>
  <c r="H13" i="8" s="1"/>
  <c r="L20" i="22"/>
  <c r="J20" i="22"/>
  <c r="H20" i="22"/>
  <c r="F20" i="22"/>
  <c r="D20" i="22"/>
  <c r="J13" i="8" l="1"/>
</calcChain>
</file>

<file path=xl/sharedStrings.xml><?xml version="1.0" encoding="utf-8"?>
<sst xmlns="http://schemas.openxmlformats.org/spreadsheetml/2006/main" count="871" uniqueCount="318">
  <si>
    <t>صندوق سرمایه‌گذاری امین یکم فردا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</si>
  <si>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</si>
  <si>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</si>
  <si>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</si>
  <si>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</si>
  <si>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</si>
  <si>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</si>
  <si>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</si>
  <si>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</si>
  <si>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</si>
  <si>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</si>
  <si>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</si>
  <si>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</si>
  <si>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</si>
  <si>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</si>
  <si>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</si>
  <si>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</si>
  <si>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</si>
  <si>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</si>
  <si>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</si>
  <si>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</si>
  <si>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</si>
  <si>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</si>
  <si>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</si>
  <si>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</si>
  <si>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</si>
  <si>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</si>
  <si>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</si>
  <si>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</si>
  <si>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</si>
  <si>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</si>
  <si>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</si>
  <si>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</si>
  <si>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</si>
  <si>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</si>
  <si>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توسعه‌معادن‌وفلزات‌</t>
  </si>
  <si>
    <t>ح . سنگ آهن گهرزمین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</si>
  <si>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</si>
  <si>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</si>
  <si>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</si>
  <si>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</si>
  <si>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</si>
  <si>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</si>
  <si>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</si>
  <si>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</si>
  <si>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سرمایه‌گذاری‌صندوق‌بازنشستگی‌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</si>
  <si>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</si>
  <si>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</si>
  <si>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</si>
  <si>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</si>
  <si>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</si>
  <si>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</si>
  <si>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</si>
  <si>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</si>
  <si>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</si>
  <si>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</si>
  <si>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</si>
  <si>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</si>
  <si>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</si>
  <si>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</si>
  <si>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</si>
  <si>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</si>
  <si>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</si>
  <si>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</si>
  <si>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فولاد  خوزستان</t>
  </si>
  <si>
    <t>فولاد هرمزگان جنوب</t>
  </si>
  <si>
    <t>گروه انتخاب الکترونیک آرمان</t>
  </si>
  <si>
    <t>گروه صنعتی درپاد تبریز</t>
  </si>
  <si>
    <t>گروه مالی صبا تامین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</si>
  <si>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</si>
  <si>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</si>
  <si>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</si>
  <si>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</si>
  <si>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</si>
  <si>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</si>
  <si>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</si>
  <si>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</si>
  <si>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</si>
  <si>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</si>
  <si>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</si>
  <si>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</si>
  <si>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</si>
  <si>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</si>
  <si>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</si>
  <si>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</si>
  <si>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</si>
  <si>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</si>
  <si>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</si>
  <si>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</si>
  <si>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</si>
  <si>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</si>
  <si>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</si>
  <si>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</si>
  <si>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</si>
  <si>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</si>
  <si>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</si>
  <si>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</si>
  <si>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باران کارگزاری بانک کشاورزی</t>
  </si>
  <si>
    <t>صندوق پالایشی یکم-سهام</t>
  </si>
  <si>
    <t>صندوق س. مشترک امین آوید-س</t>
  </si>
  <si>
    <t>صندوق س.بخشی صنایع پاداش2-ب</t>
  </si>
  <si>
    <t>صندوق س.بخشی صنایع پاداش-ب</t>
  </si>
  <si>
    <t>صندوق س.پشتوانه طلای پاداش</t>
  </si>
  <si>
    <t>صندوق سرمایه گذاری طلای نور امین</t>
  </si>
  <si>
    <t>صندوق س.دی سهام-سهام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</si>
  <si>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</si>
  <si>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</si>
  <si>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</si>
  <si>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</si>
  <si>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</si>
  <si>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</si>
  <si>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</si>
  <si>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</si>
  <si>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</si>
  <si>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</si>
  <si>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</si>
  <si>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</si>
  <si>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</si>
  <si>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</si>
  <si>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</si>
  <si>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</si>
  <si>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فارس806-بدون ضامن</t>
  </si>
  <si>
    <t>1404/06/24</t>
  </si>
  <si>
    <t>1408/06/24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</si>
  <si>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</si>
  <si>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</si>
  <si>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</si>
  <si>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</si>
  <si>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</si>
  <si>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</si>
  <si>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</si>
  <si>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</si>
  <si>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</si>
  <si>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</si>
  <si>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</si>
  <si>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</si>
  <si>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</si>
  <si>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</si>
  <si>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</si>
  <si>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</si>
  <si>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</si>
  <si>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</si>
  <si>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</si>
  <si>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</si>
  <si>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</si>
  <si>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</si>
  <si>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</si>
  <si>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</si>
  <si>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</si>
  <si>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</si>
  <si>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</si>
  <si>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</si>
  <si>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</si>
  <si>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</si>
  <si>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</si>
  <si>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</si>
  <si>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</si>
  <si>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</si>
  <si>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</si>
  <si>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</si>
  <si>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کاسپین تامین 070625</t>
  </si>
  <si>
    <t>1403/06/25</t>
  </si>
  <si>
    <t>1407/06/25</t>
  </si>
  <si>
    <t>صکوک مرابحه دارو904-3ماهه23%</t>
  </si>
  <si>
    <t>1405/04/28</t>
  </si>
  <si>
    <t>1409/04/28</t>
  </si>
  <si>
    <t>مرابحه عام دولت248-ش.خ060727</t>
  </si>
  <si>
    <t>1404/08/27</t>
  </si>
  <si>
    <t>1406/07/27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</si>
  <si>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</si>
  <si>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</si>
  <si>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</si>
  <si>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</si>
  <si>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</si>
  <si>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</si>
  <si>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</si>
  <si>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</si>
  <si>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</si>
  <si>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</si>
  <si>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</si>
  <si>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</si>
  <si>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</si>
  <si>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</si>
  <si>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</si>
  <si>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</si>
  <si>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</si>
  <si>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</si>
  <si>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</si>
  <si>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</si>
  <si>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</si>
  <si>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</si>
  <si>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</si>
  <si>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</si>
  <si>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</si>
  <si>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</si>
  <si>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</si>
  <si>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</si>
  <si>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</si>
  <si>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</si>
  <si>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</si>
  <si>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</si>
  <si>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</si>
  <si>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</si>
  <si>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</si>
  <si>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</si>
  <si>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</si>
  <si>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</si>
  <si>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</si>
  <si>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</si>
  <si>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</si>
  <si>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</si>
  <si>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</si>
  <si>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</si>
  <si>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</si>
  <si>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س. و توسعه صنایع لاستیک</t>
  </si>
  <si>
    <t>ح . تامین سرمایه امین</t>
  </si>
  <si>
    <t>ح . معدنی و صنعتی گل گهر</t>
  </si>
  <si>
    <t>سنگ آهن گهرزمین</t>
  </si>
  <si>
    <t>ح . توسعه‌معادن‌وفلزات‌</t>
  </si>
  <si>
    <t>معدنی و صنعتی گل گهر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</si>
  <si>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</si>
  <si>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</si>
  <si>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</si>
  <si>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</si>
  <si>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امین آوید</t>
  </si>
  <si>
    <t>صندوق طلای عیار مفید</t>
  </si>
  <si>
    <t>صندوق س. كالاي پارسيان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</si>
  <si>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</si>
  <si>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</si>
  <si>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</si>
  <si>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</si>
  <si>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</si>
  <si>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صند502-بدون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</si>
  <si>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</si>
  <si>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</si>
  <si>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</si>
  <si>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</si>
  <si>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</si>
  <si>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</si>
  <si>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</si>
  <si>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</si>
  <si>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</si>
  <si>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</si>
  <si>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</si>
  <si>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</si>
  <si>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</si>
  <si>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</si>
  <si>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</si>
  <si>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</si>
  <si>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</si>
  <si>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</si>
  <si>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</si>
  <si>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</si>
  <si>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</si>
  <si>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</si>
  <si>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</si>
  <si>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</si>
  <si>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</si>
  <si>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</si>
  <si>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1405/04/20</t>
  </si>
  <si>
    <t>1405/03/27</t>
  </si>
  <si>
    <t>1405/02/30</t>
  </si>
  <si>
    <t>1405/04/25</t>
  </si>
  <si>
    <t>1405/02/14</t>
  </si>
  <si>
    <t>1405/04/23</t>
  </si>
  <si>
    <t>1405/02/31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</si>
  <si>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</si>
  <si>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</si>
  <si>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</si>
  <si>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</si>
  <si>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</si>
  <si>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1405/02/10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</si>
  <si>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</si>
  <si>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</si>
  <si>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</si>
  <si>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</si>
  <si>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</si>
  <si>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</si>
  <si>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</si>
  <si>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</si>
  <si>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سپرده‌های بانک اقتصاد نوین</t>
  </si>
  <si>
    <t>سپرده‌های بانک پارسیان</t>
  </si>
  <si>
    <t>سپرده‌های بانک خاورمیانه</t>
  </si>
  <si>
    <t>سپرده‌های بانک سپه</t>
  </si>
  <si>
    <t>سپرده‌های بانک صادرات</t>
  </si>
  <si>
    <t>سپرده‌های موسسه اعتباری ملل</t>
  </si>
  <si>
    <t>سپرده‌های بانک پاسارگاد</t>
  </si>
  <si>
    <t>سپرده‌های بانک دی</t>
  </si>
  <si>
    <t>سپرده‌های بانک شهر</t>
  </si>
  <si>
    <t>سپرده‌های بانک گردشگری</t>
  </si>
  <si>
    <t>سپرده‌های بانک ملت</t>
  </si>
  <si>
    <t>دوره نگهداری</t>
  </si>
  <si>
    <t>شرکت تامین سرمایه امین</t>
  </si>
  <si>
    <t xml:space="preserve">اجاره تامین اجتماعی14050509 </t>
  </si>
  <si>
    <t>از 1405/01/01 الی 1405/05/09</t>
  </si>
  <si>
    <t xml:space="preserve">صکوک اجاره صند502-بدون ضامن </t>
  </si>
  <si>
    <t>از 1405/01/01 الی 1405/02/10</t>
  </si>
  <si>
    <t>از 1405/01/01 الی 1405/12/29</t>
  </si>
  <si>
    <t xml:space="preserve">مرابحه س. و توسعه کیش14050724 </t>
  </si>
  <si>
    <t>از 1404/10/29 الی 1405/07/24</t>
  </si>
  <si>
    <t>از 1405/01/01 الی 1405/12/25</t>
  </si>
  <si>
    <t>اوراق شهرداری مشهد</t>
  </si>
  <si>
    <t>از 1404/06/11 الی 1405/06/11</t>
  </si>
  <si>
    <t>از 1404/06/24 الی 1405/06/24</t>
  </si>
  <si>
    <t>اوراق شهرداری مشهد- مدیریت پسماند</t>
  </si>
  <si>
    <t>از 1404/06/30 الی 1405/06/29</t>
  </si>
  <si>
    <t>شرکت گروه خدمات بازار سرمایه آبان</t>
  </si>
  <si>
    <t xml:space="preserve"> اختیارف.ت.هرمز-2496-060218 </t>
  </si>
  <si>
    <t>از 1404/08/19 الی 1406/02/18</t>
  </si>
  <si>
    <t>سازمان تامین اجتماعی</t>
  </si>
  <si>
    <t>اراد254</t>
  </si>
  <si>
    <t>از 1404/09/18 الی 1407/09/11</t>
  </si>
  <si>
    <t>از 1405/01/08 الی 1406/01/08</t>
  </si>
  <si>
    <t>صکوک مرابحه دارو904</t>
  </si>
  <si>
    <t>از 1405/04/28 الی 1406/04/28</t>
  </si>
  <si>
    <t>سپرده های ملل</t>
  </si>
  <si>
    <t>سپرده‌های بانک ملل</t>
  </si>
  <si>
    <t>اوراق تبعی فولاد هرمزگان جنوب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</si>
</sst>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0000_);_(* \(#,##0.0000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  <family val="2"/>
    </font>
    <font>
      <sz val="10"/>
      <color rgb="FF000000"/>
      <name val="Arial"/>
      <family val="2"/>
    </font>
    <font>
      <b/>
      <sz val="10"/>
      <color rgb="FFFFFFFF"/>
      <name val="IRANSans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F6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0" fontId="8" fillId="0" borderId="0" xfId="2" applyAlignment="1">
      <alignment horizontal="left"/>
    </xf>
    <xf numFmtId="164" fontId="0" fillId="0" borderId="0" xfId="3" applyNumberFormat="1" applyFont="1" applyAlignment="1">
      <alignment horizontal="left"/>
    </xf>
    <xf numFmtId="0" fontId="3" fillId="0" borderId="0" xfId="2" applyFont="1" applyAlignment="1">
      <alignment horizontal="right" vertical="center"/>
    </xf>
    <xf numFmtId="164" fontId="4" fillId="0" borderId="4" xfId="3" applyNumberFormat="1" applyFont="1" applyFill="1" applyBorder="1" applyAlignment="1">
      <alignment horizontal="center" vertical="center"/>
    </xf>
    <xf numFmtId="164" fontId="0" fillId="0" borderId="2" xfId="3" applyNumberFormat="1" applyFont="1" applyBorder="1" applyAlignment="1">
      <alignment horizontal="left"/>
    </xf>
    <xf numFmtId="0" fontId="4" fillId="0" borderId="4" xfId="2" applyFont="1" applyBorder="1" applyAlignment="1">
      <alignment horizontal="center" vertical="center"/>
    </xf>
    <xf numFmtId="164" fontId="5" fillId="0" borderId="2" xfId="3" applyNumberFormat="1" applyFont="1" applyFill="1" applyBorder="1" applyAlignment="1">
      <alignment horizontal="right" vertical="top"/>
    </xf>
    <xf numFmtId="10" fontId="5" fillId="0" borderId="0" xfId="4" applyNumberFormat="1" applyFont="1" applyFill="1" applyAlignment="1">
      <alignment horizontal="right" vertical="top"/>
    </xf>
    <xf numFmtId="164" fontId="5" fillId="0" borderId="0" xfId="3" applyNumberFormat="1" applyFont="1" applyFill="1" applyAlignment="1">
      <alignment horizontal="right" vertical="top"/>
    </xf>
    <xf numFmtId="164" fontId="5" fillId="0" borderId="5" xfId="3" applyNumberFormat="1" applyFont="1" applyFill="1" applyBorder="1" applyAlignment="1">
      <alignment horizontal="right" vertical="top"/>
    </xf>
    <xf numFmtId="10" fontId="5" fillId="0" borderId="6" xfId="4" applyNumberFormat="1" applyFont="1" applyFill="1" applyBorder="1" applyAlignment="1">
      <alignment horizontal="right" vertical="top"/>
    </xf>
    <xf numFmtId="164" fontId="0" fillId="0" borderId="0" xfId="3" applyNumberFormat="1" applyFont="1"/>
    <xf numFmtId="164" fontId="8" fillId="0" borderId="0" xfId="2" applyNumberFormat="1"/>
    <xf numFmtId="164" fontId="8" fillId="0" borderId="0" xfId="2" applyNumberFormat="1" applyAlignment="1">
      <alignment horizontal="left"/>
    </xf>
    <xf numFmtId="0" fontId="4" fillId="0" borderId="5" xfId="2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0" fontId="8" fillId="0" borderId="0" xfId="2" applyAlignment="1">
      <alignment horizontal="center"/>
    </xf>
    <xf numFmtId="0" fontId="3" fillId="0" borderId="0" xfId="2" applyFont="1" applyAlignment="1">
      <alignment horizontal="center" vertical="center"/>
    </xf>
    <xf numFmtId="3" fontId="0" fillId="2" borderId="0" xfId="0" applyNumberFormat="1" applyFill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3" fontId="0" fillId="3" borderId="0" xfId="0" applyNumberFormat="1" applyFill="1" applyAlignment="1">
      <alignment horizontal="left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8" fontId="5" fillId="0" borderId="0" xfId="2" applyNumberFormat="1" applyFont="1" applyAlignment="1">
      <alignment horizontal="center" vertical="top"/>
    </xf>
    <xf numFmtId="0" fontId="5" fillId="0" borderId="0" xfId="2" applyFont="1" applyAlignment="1">
      <alignment horizontal="center" vertical="center"/>
    </xf>
    <xf numFmtId="9" fontId="5" fillId="0" borderId="0" xfId="4" applyFont="1" applyFill="1" applyBorder="1" applyAlignment="1">
      <alignment horizontal="center" vertical="top"/>
    </xf>
    <xf numFmtId="166" fontId="5" fillId="0" borderId="0" xfId="4" applyNumberFormat="1" applyFont="1" applyFill="1" applyBorder="1" applyAlignment="1">
      <alignment horizontal="center" vertical="top"/>
    </xf>
    <xf numFmtId="0" fontId="4" fillId="0" borderId="0" xfId="2" applyFont="1" applyAlignment="1">
      <alignment vertical="center"/>
    </xf>
    <xf numFmtId="10" fontId="5" fillId="0" borderId="0" xfId="4" applyNumberFormat="1" applyFont="1" applyFill="1" applyBorder="1" applyAlignment="1">
      <alignment horizontal="center" vertical="top"/>
    </xf>
    <xf numFmtId="9" fontId="5" fillId="0" borderId="0" xfId="4" applyFont="1" applyBorder="1" applyAlignment="1">
      <alignment horizontal="center" vertical="top"/>
    </xf>
    <xf numFmtId="165" fontId="5" fillId="0" borderId="0" xfId="3" applyNumberFormat="1" applyFont="1" applyBorder="1" applyAlignment="1">
      <alignment horizontal="center" vertical="top"/>
    </xf>
    <xf numFmtId="164" fontId="5" fillId="0" borderId="0" xfId="3" applyNumberFormat="1" applyFont="1" applyBorder="1" applyAlignment="1">
      <alignment horizontal="center" vertical="top"/>
    </xf>
    <xf numFmtId="3" fontId="8" fillId="3" borderId="0" xfId="0" applyNumberFormat="1" applyFont="1" applyFill="1" applyAlignment="1">
      <alignment horizontal="left" vertical="center" wrapText="1"/>
    </xf>
    <xf numFmtId="3" fontId="8" fillId="0" borderId="0" xfId="2" applyNumberFormat="1" applyAlignment="1">
      <alignment horizontal="center"/>
    </xf>
    <xf numFmtId="3" fontId="8" fillId="2" borderId="0" xfId="0" applyNumberFormat="1" applyFont="1" applyFill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  <xf numFmtId="3" fontId="9" fillId="0" borderId="0" xfId="0" applyNumberFormat="1" applyFont="1" applyAlignment="1">
      <alignment horizontal="left"/>
    </xf>
    <xf numFmtId="164" fontId="8" fillId="0" borderId="0" xfId="1" applyNumberFormat="1" applyFont="1" applyAlignment="1">
      <alignment horizontal="center"/>
    </xf>
    <xf numFmtId="164" fontId="8" fillId="0" borderId="0" xfId="2" applyNumberFormat="1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8" fillId="0" borderId="2" xfId="2" applyBorder="1" applyAlignment="1">
      <alignment horizontal="left"/>
    </xf>
    <xf numFmtId="3" fontId="8" fillId="0" borderId="0" xfId="2" applyNumberFormat="1" applyAlignment="1">
      <alignment horizontal="left"/>
    </xf>
    <xf numFmtId="164" fontId="4" fillId="0" borderId="3" xfId="3" applyNumberFormat="1" applyFont="1" applyFill="1" applyBorder="1" applyAlignment="1">
      <alignment horizontal="center" vertical="center" wrapText="1"/>
    </xf>
    <xf numFmtId="164" fontId="8" fillId="0" borderId="0" xfId="3" applyNumberFormat="1" applyFont="1" applyAlignment="1">
      <alignment horizontal="left"/>
    </xf>
    <xf numFmtId="0" fontId="5" fillId="4" borderId="0" xfId="2" applyFont="1" applyFill="1" applyAlignment="1">
      <alignment horizontal="right" vertical="top"/>
    </xf>
    <xf numFmtId="0" fontId="2" fillId="0" borderId="0" xfId="0" applyFont="1" applyAlignment="1">
      <alignment vertical="top"/>
    </xf>
    <xf numFmtId="164" fontId="5" fillId="0" borderId="2" xfId="1" applyNumberFormat="1" applyFont="1" applyBorder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164" fontId="5" fillId="0" borderId="4" xfId="1" applyNumberFormat="1" applyFont="1" applyBorder="1" applyAlignment="1">
      <alignment horizontal="right" vertical="top"/>
    </xf>
    <xf numFmtId="164" fontId="5" fillId="0" borderId="0" xfId="1" applyNumberFormat="1" applyFont="1" applyBorder="1" applyAlignment="1">
      <alignment horizontal="right" vertical="top"/>
    </xf>
    <xf numFmtId="164" fontId="5" fillId="0" borderId="5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0" fillId="0" borderId="0" xfId="0" applyAlignment="1">
      <alignment horizontal="right" vertical="center"/>
    </xf>
    <xf numFmtId="167" fontId="5" fillId="0" borderId="0" xfId="1" applyNumberFormat="1" applyFont="1" applyBorder="1" applyAlignment="1">
      <alignment horizontal="right" vertical="top"/>
    </xf>
    <xf numFmtId="10" fontId="5" fillId="0" borderId="2" xfId="5" applyNumberFormat="1" applyFont="1" applyBorder="1" applyAlignment="1">
      <alignment horizontal="right" vertical="top"/>
    </xf>
    <xf numFmtId="10" fontId="0" fillId="0" borderId="0" xfId="0" applyNumberFormat="1" applyAlignment="1">
      <alignment horizontal="left"/>
    </xf>
    <xf numFmtId="10" fontId="5" fillId="0" borderId="0" xfId="5" applyNumberFormat="1" applyFont="1" applyBorder="1" applyAlignment="1">
      <alignment horizontal="right" vertical="top"/>
    </xf>
    <xf numFmtId="10" fontId="5" fillId="0" borderId="5" xfId="5" applyNumberFormat="1" applyFont="1" applyBorder="1" applyAlignment="1">
      <alignment horizontal="right" vertical="top"/>
    </xf>
    <xf numFmtId="164" fontId="0" fillId="0" borderId="0" xfId="1" applyNumberFormat="1" applyFont="1" applyBorder="1" applyAlignment="1">
      <alignment horizontal="left"/>
    </xf>
    <xf numFmtId="164" fontId="5" fillId="0" borderId="2" xfId="1" applyNumberFormat="1" applyFont="1" applyBorder="1" applyAlignment="1">
      <alignment horizontal="center" vertical="top"/>
    </xf>
    <xf numFmtId="164" fontId="5" fillId="0" borderId="0" xfId="1" applyNumberFormat="1" applyFont="1" applyAlignment="1">
      <alignment horizontal="center" vertical="top"/>
    </xf>
    <xf numFmtId="164" fontId="5" fillId="0" borderId="5" xfId="1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left"/>
    </xf>
    <xf numFmtId="164" fontId="10" fillId="0" borderId="0" xfId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164" fontId="5" fillId="0" borderId="2" xfId="1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4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164" fontId="4" fillId="0" borderId="4" xfId="3" applyNumberFormat="1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top"/>
    </xf>
    <xf numFmtId="0" fontId="5" fillId="0" borderId="0" xfId="2" applyFont="1" applyAlignment="1">
      <alignment horizontal="right" vertical="top"/>
    </xf>
    <xf numFmtId="164" fontId="5" fillId="0" borderId="4" xfId="1" applyNumberFormat="1" applyFont="1" applyBorder="1" applyAlignment="1">
      <alignment horizontal="right" vertical="top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right" vertical="top"/>
    </xf>
  </cellXfs>
  <cellStyles count="6">
    <cellStyle name="Comma" xfId="1" builtinId="3"/>
    <cellStyle name="Comma 2" xfId="3" xr:uid="{759164E0-7806-4B54-ABD8-31453F6A6A0B}"/>
    <cellStyle name="Normal" xfId="0" builtinId="0"/>
    <cellStyle name="Normal 2" xfId="2" xr:uid="{4FB21F0F-8598-4B58-B533-E76BAD765B5C}"/>
    <cellStyle name="Percent" xfId="5" builtinId="5"/>
    <cellStyle name="Percent 2" xfId="4" xr:uid="{4B18DCD3-CA9E-4290-BA3C-384C0BDF34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417864</xdr:colOff>
      <xdr:row>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7668C0-D0DA-F2DE-3DA6-ED424C7CF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687511" y="1"/>
          <a:ext cx="4694588" cy="6629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&#1575;&#1585;&#1583;&#1740;&#1576;&#1607;&#1588;&#1578;/&#1575;&#1605;&#1740;&#1606;%20&#1740;&#1705;&#1605;%20&#1601;&#1585;&#1583;&#1575;%2014050231.xlsx" TargetMode="External"/><Relationship Id="rId2" Type="http://schemas.openxmlformats.org/officeDocument/2006/relationships/externalLinkPath" Target="file:///X:\&#1575;&#1601;&#1588;&#1575;&#1740;%20&#1662;&#1585;&#1578;&#1601;&#1608;&#1740;%20&#1589;&#1606;&#1583;&#1608;&#1602;%20&#1607;&#1575;\1405\02%20&#1575;&#1585;&#1583;&#1740;&#1576;&#1607;&#1588;&#1578;\&#1575;&#1605;&#1740;&#1606;%20&#1740;&#1705;&#1605;%20&#1601;&#1585;&#1583;&#1575;%2014050231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5/02%20&#1575;&#1585;&#1583;&#1740;&#1576;&#1607;&#1588;&#1578;/&#1575;&#1605;&#1740;&#1606;%20&#1740;&#1705;&#1605;%20&#1601;&#1585;&#1583;&#1575;%2014050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 (3)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A8" t="str">
            <v>سپرده‌های بانک پاسارگاد</v>
          </cell>
        </row>
        <row r="9">
          <cell r="A9" t="str">
            <v>سپرده‌های بانک دی</v>
          </cell>
        </row>
        <row r="10">
          <cell r="A10" t="str">
            <v>سپرده‌های بانک شهر</v>
          </cell>
        </row>
        <row r="11">
          <cell r="A11" t="str">
            <v>سپرده‌های بانک گردشگری</v>
          </cell>
        </row>
        <row r="12">
          <cell r="A12" t="str">
            <v>سپرده‌های بانک ملت</v>
          </cell>
        </row>
        <row r="13">
          <cell r="A13" t="str">
            <v>سپرده‌های بانک اقتصاد نوین</v>
          </cell>
        </row>
        <row r="14">
          <cell r="A14" t="str">
            <v>سپرده‌های بانک پارسیان</v>
          </cell>
        </row>
        <row r="15">
          <cell r="A15" t="str">
            <v>سپرده‌های بانک خاورمیانه</v>
          </cell>
        </row>
        <row r="16">
          <cell r="A16" t="str">
            <v>سپرده‌های بانک صادرات</v>
          </cell>
        </row>
      </sheetData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admin.aminfarda.ir/Admin/Oragh/FundOraghTransaction.aspx?oid=2300&amp;basketId=1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Normal="100" zoomScaleSheetLayoutView="100" workbookViewId="0">
      <selection activeCell="G21" sqref="G21"/>
    </sheetView>
  </sheetViews>
  <sheetFormatPr defaultRowHeight="12.75" x14ac:dyDescent="0.2"/>
  <cols>
    <col min="1" max="1" width="18.7109375" customWidth="1"/>
    <col min="2" max="2" width="45.42578125" customWidth="1"/>
    <col min="3" max="3" width="18.7109375" customWidth="1"/>
  </cols>
  <sheetData>
    <row r="1" spans="1:3" ht="25.5" x14ac:dyDescent="0.2">
      <c r="A1" s="93" t="s">
        <v>0</v>
      </c>
      <c r="B1" s="93"/>
      <c r="C1" s="93"/>
    </row>
    <row r="2" spans="1:3" ht="25.5" x14ac:dyDescent="0.2">
      <c r="A2" s="93" t="s">
        <v>1</v>
      </c>
      <c r="B2" s="93"/>
      <c r="C2" s="93"/>
    </row>
    <row r="3" spans="1:3" ht="25.5" x14ac:dyDescent="0.2">
      <c r="A3" s="93" t="s">
        <v>2</v>
      </c>
      <c r="B3" s="93"/>
      <c r="C3" s="93"/>
    </row>
    <row r="5" spans="1:3" x14ac:dyDescent="0.2">
      <c r="B5" s="74"/>
    </row>
    <row r="6" spans="1:3" x14ac:dyDescent="0.2">
      <c r="B6" s="74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54"/>
  <sheetViews>
    <sheetView rightToLeft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6.42578125" bestFit="1" customWidth="1"/>
    <col min="2" max="2" width="21.5703125" customWidth="1"/>
    <col min="3" max="3" width="1.28515625" customWidth="1"/>
    <col min="4" max="4" width="17" bestFit="1" customWidth="1"/>
    <col min="5" max="5" width="1.28515625" customWidth="1"/>
    <col min="6" max="6" width="19.140625" bestFit="1" customWidth="1"/>
    <col min="7" max="7" width="1.28515625" customWidth="1"/>
    <col min="8" max="8" width="12" bestFit="1" customWidth="1"/>
    <col min="9" max="9" width="1.28515625" customWidth="1"/>
    <col min="10" max="10" width="19.140625" bestFit="1" customWidth="1"/>
    <col min="11" max="11" width="1.28515625" customWidth="1"/>
    <col min="12" max="12" width="18.85546875" bestFit="1" customWidth="1"/>
    <col min="13" max="13" width="1.28515625" customWidth="1"/>
    <col min="14" max="14" width="17" bestFit="1" customWidth="1"/>
    <col min="15" max="16" width="1.28515625" customWidth="1"/>
    <col min="17" max="17" width="20.28515625" bestFit="1" customWidth="1"/>
    <col min="18" max="18" width="1.28515625" customWidth="1"/>
    <col min="19" max="19" width="18.7109375" bestFit="1" customWidth="1"/>
    <col min="20" max="20" width="1.28515625" customWidth="1"/>
    <col min="21" max="21" width="20.42578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3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3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3" ht="14.45" customHeight="1" x14ac:dyDescent="0.2"/>
    <row r="5" spans="1:23" ht="14.45" customHeight="1" x14ac:dyDescent="0.2">
      <c r="A5" s="1" t="s">
        <v>220</v>
      </c>
      <c r="B5" s="94" t="s">
        <v>221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14.45" customHeight="1" x14ac:dyDescent="0.2">
      <c r="D6" s="95" t="s">
        <v>208</v>
      </c>
      <c r="E6" s="95"/>
      <c r="F6" s="95"/>
      <c r="G6" s="95"/>
      <c r="H6" s="95"/>
      <c r="I6" s="95"/>
      <c r="J6" s="95"/>
      <c r="K6" s="95"/>
      <c r="L6" s="95"/>
      <c r="N6" s="95" t="s">
        <v>209</v>
      </c>
      <c r="O6" s="95"/>
      <c r="P6" s="95"/>
      <c r="Q6" s="95"/>
      <c r="R6" s="95"/>
      <c r="S6" s="95"/>
      <c r="T6" s="95"/>
      <c r="U6" s="95"/>
      <c r="V6" s="95"/>
      <c r="W6" s="95"/>
    </row>
    <row r="7" spans="1:23" ht="14.45" customHeight="1" x14ac:dyDescent="0.2">
      <c r="D7" s="3"/>
      <c r="E7" s="3"/>
      <c r="F7" s="3"/>
      <c r="G7" s="3"/>
      <c r="H7" s="3"/>
      <c r="I7" s="3"/>
      <c r="J7" s="96" t="s">
        <v>70</v>
      </c>
      <c r="K7" s="96"/>
      <c r="L7" s="96"/>
      <c r="N7" s="3"/>
      <c r="O7" s="3"/>
      <c r="P7" s="3"/>
      <c r="Q7" s="3"/>
      <c r="R7" s="3"/>
      <c r="S7" s="3"/>
      <c r="T7" s="3"/>
      <c r="U7" s="96" t="s">
        <v>70</v>
      </c>
      <c r="V7" s="96"/>
      <c r="W7" s="96"/>
    </row>
    <row r="8" spans="1:23" ht="14.45" customHeight="1" x14ac:dyDescent="0.2">
      <c r="A8" s="95" t="s">
        <v>94</v>
      </c>
      <c r="B8" s="95"/>
      <c r="D8" s="2" t="s">
        <v>222</v>
      </c>
      <c r="F8" s="2" t="s">
        <v>212</v>
      </c>
      <c r="H8" s="2" t="s">
        <v>213</v>
      </c>
      <c r="J8" s="4" t="s">
        <v>186</v>
      </c>
      <c r="K8" s="3"/>
      <c r="L8" s="4" t="s">
        <v>194</v>
      </c>
      <c r="N8" s="2" t="s">
        <v>222</v>
      </c>
      <c r="P8" s="95" t="s">
        <v>212</v>
      </c>
      <c r="Q8" s="95"/>
      <c r="S8" s="2" t="s">
        <v>213</v>
      </c>
      <c r="U8" s="4" t="s">
        <v>186</v>
      </c>
      <c r="V8" s="3"/>
      <c r="W8" s="4" t="s">
        <v>194</v>
      </c>
    </row>
    <row r="9" spans="1:23" ht="21.75" customHeight="1" x14ac:dyDescent="0.2">
      <c r="A9" s="97" t="s">
        <v>223</v>
      </c>
      <c r="B9" s="97"/>
      <c r="D9" s="75">
        <v>0</v>
      </c>
      <c r="E9" s="21"/>
      <c r="F9" s="75">
        <v>0</v>
      </c>
      <c r="G9" s="21"/>
      <c r="H9" s="75">
        <v>0</v>
      </c>
      <c r="I9" s="21"/>
      <c r="J9" s="75">
        <f>D9+F9+H9</f>
        <v>0</v>
      </c>
      <c r="K9" s="21"/>
      <c r="L9" s="7">
        <v>0</v>
      </c>
      <c r="M9" s="21"/>
      <c r="N9" s="75">
        <v>0</v>
      </c>
      <c r="O9" s="21"/>
      <c r="P9" s="98">
        <v>0</v>
      </c>
      <c r="Q9" s="98"/>
      <c r="R9" s="21"/>
      <c r="S9" s="75">
        <v>-636325138</v>
      </c>
      <c r="T9" s="21"/>
      <c r="U9" s="75">
        <f>N9+P9+S9</f>
        <v>-636325138</v>
      </c>
      <c r="W9" s="7">
        <v>-0.01</v>
      </c>
    </row>
    <row r="10" spans="1:23" ht="21.75" customHeight="1" x14ac:dyDescent="0.2">
      <c r="A10" s="99" t="s">
        <v>224</v>
      </c>
      <c r="B10" s="99"/>
      <c r="D10" s="76">
        <v>0</v>
      </c>
      <c r="E10" s="21"/>
      <c r="F10" s="76">
        <v>0</v>
      </c>
      <c r="G10" s="21"/>
      <c r="H10" s="76">
        <v>0</v>
      </c>
      <c r="I10" s="21"/>
      <c r="J10" s="76">
        <f>D10+F10+H10</f>
        <v>0</v>
      </c>
      <c r="K10" s="21"/>
      <c r="L10" s="10">
        <v>0</v>
      </c>
      <c r="M10" s="21"/>
      <c r="N10" s="76">
        <v>0</v>
      </c>
      <c r="O10" s="21"/>
      <c r="P10" s="100">
        <v>0</v>
      </c>
      <c r="Q10" s="100"/>
      <c r="R10" s="21"/>
      <c r="S10" s="76">
        <v>1112612000</v>
      </c>
      <c r="T10" s="21"/>
      <c r="U10" s="76">
        <f>N10+P10+S10</f>
        <v>1112612000</v>
      </c>
      <c r="W10" s="10">
        <v>0.03</v>
      </c>
    </row>
    <row r="11" spans="1:23" ht="21.75" customHeight="1" x14ac:dyDescent="0.2">
      <c r="A11" s="99" t="s">
        <v>225</v>
      </c>
      <c r="B11" s="99"/>
      <c r="D11" s="76">
        <v>0</v>
      </c>
      <c r="E11" s="21"/>
      <c r="F11" s="76">
        <v>0</v>
      </c>
      <c r="G11" s="21"/>
      <c r="H11" s="76">
        <v>0</v>
      </c>
      <c r="I11" s="21"/>
      <c r="J11" s="76">
        <f t="shared" ref="J11:J21" si="0">D11+F11+H11</f>
        <v>0</v>
      </c>
      <c r="K11" s="21"/>
      <c r="L11" s="10">
        <v>0</v>
      </c>
      <c r="M11" s="21"/>
      <c r="N11" s="76">
        <v>0</v>
      </c>
      <c r="O11" s="21"/>
      <c r="P11" s="100">
        <v>0</v>
      </c>
      <c r="Q11" s="100"/>
      <c r="R11" s="21"/>
      <c r="S11" s="76">
        <v>-33296878</v>
      </c>
      <c r="T11" s="21"/>
      <c r="U11" s="76">
        <f t="shared" ref="U11:U21" si="1">N11+P11+S11</f>
        <v>-33296878</v>
      </c>
      <c r="W11" s="10">
        <v>0</v>
      </c>
    </row>
    <row r="12" spans="1:23" ht="21.75" customHeight="1" x14ac:dyDescent="0.2">
      <c r="A12" s="99" t="s">
        <v>226</v>
      </c>
      <c r="B12" s="99"/>
      <c r="D12" s="76">
        <v>0</v>
      </c>
      <c r="E12" s="21"/>
      <c r="F12" s="76">
        <v>0</v>
      </c>
      <c r="G12" s="21"/>
      <c r="H12" s="76">
        <v>0</v>
      </c>
      <c r="I12" s="21"/>
      <c r="J12" s="76">
        <f t="shared" si="0"/>
        <v>0</v>
      </c>
      <c r="K12" s="21"/>
      <c r="L12" s="10">
        <v>0</v>
      </c>
      <c r="M12" s="21"/>
      <c r="N12" s="76">
        <v>0</v>
      </c>
      <c r="O12" s="21"/>
      <c r="P12" s="100">
        <v>0</v>
      </c>
      <c r="Q12" s="100"/>
      <c r="R12" s="21"/>
      <c r="S12" s="76">
        <v>-152441755</v>
      </c>
      <c r="T12" s="21"/>
      <c r="U12" s="76">
        <f t="shared" si="1"/>
        <v>-152441755</v>
      </c>
      <c r="W12" s="10">
        <v>0</v>
      </c>
    </row>
    <row r="13" spans="1:23" ht="21.75" customHeight="1" x14ac:dyDescent="0.2">
      <c r="A13" s="99" t="s">
        <v>227</v>
      </c>
      <c r="B13" s="99"/>
      <c r="D13" s="76">
        <v>0</v>
      </c>
      <c r="E13" s="21"/>
      <c r="F13" s="76">
        <v>0</v>
      </c>
      <c r="G13" s="21"/>
      <c r="H13" s="76">
        <v>0</v>
      </c>
      <c r="I13" s="21"/>
      <c r="J13" s="76">
        <f t="shared" si="0"/>
        <v>0</v>
      </c>
      <c r="K13" s="21"/>
      <c r="L13" s="10">
        <v>0</v>
      </c>
      <c r="M13" s="21"/>
      <c r="N13" s="76">
        <v>0</v>
      </c>
      <c r="O13" s="21"/>
      <c r="P13" s="100">
        <v>0</v>
      </c>
      <c r="Q13" s="100"/>
      <c r="R13" s="21"/>
      <c r="S13" s="76">
        <v>-6069303606</v>
      </c>
      <c r="T13" s="21"/>
      <c r="U13" s="76">
        <f t="shared" si="1"/>
        <v>-6069303606</v>
      </c>
      <c r="W13" s="10">
        <v>-0.14000000000000001</v>
      </c>
    </row>
    <row r="14" spans="1:23" ht="21.75" customHeight="1" x14ac:dyDescent="0.2">
      <c r="A14" s="99" t="s">
        <v>102</v>
      </c>
      <c r="B14" s="99"/>
      <c r="D14" s="76">
        <v>0</v>
      </c>
      <c r="E14" s="21"/>
      <c r="F14" s="76">
        <v>32734671200</v>
      </c>
      <c r="G14" s="21"/>
      <c r="H14" s="76">
        <v>0</v>
      </c>
      <c r="I14" s="21"/>
      <c r="J14" s="76">
        <f t="shared" si="0"/>
        <v>32734671200</v>
      </c>
      <c r="K14" s="21"/>
      <c r="L14" s="10">
        <v>2.91</v>
      </c>
      <c r="M14" s="21"/>
      <c r="N14" s="76">
        <v>0</v>
      </c>
      <c r="O14" s="21"/>
      <c r="P14" s="100">
        <v>2321211200</v>
      </c>
      <c r="Q14" s="100"/>
      <c r="R14" s="21"/>
      <c r="S14" s="76"/>
      <c r="T14" s="21"/>
      <c r="U14" s="76">
        <f t="shared" si="1"/>
        <v>2321211200</v>
      </c>
      <c r="W14" s="10">
        <v>0.05</v>
      </c>
    </row>
    <row r="15" spans="1:23" ht="21.75" customHeight="1" x14ac:dyDescent="0.2">
      <c r="A15" s="99" t="s">
        <v>99</v>
      </c>
      <c r="B15" s="99"/>
      <c r="D15" s="76">
        <v>0</v>
      </c>
      <c r="E15" s="21"/>
      <c r="F15" s="76">
        <v>5752482789</v>
      </c>
      <c r="G15" s="21"/>
      <c r="H15" s="76">
        <v>0</v>
      </c>
      <c r="I15" s="21"/>
      <c r="J15" s="76">
        <f t="shared" si="0"/>
        <v>5752482789</v>
      </c>
      <c r="K15" s="21"/>
      <c r="L15" s="10">
        <v>0.51</v>
      </c>
      <c r="M15" s="21"/>
      <c r="N15" s="76">
        <v>0</v>
      </c>
      <c r="O15" s="21"/>
      <c r="P15" s="100">
        <v>121312905545</v>
      </c>
      <c r="Q15" s="100"/>
      <c r="R15" s="21"/>
      <c r="S15" s="76">
        <v>0</v>
      </c>
      <c r="T15" s="21"/>
      <c r="U15" s="76">
        <f t="shared" si="1"/>
        <v>121312905545</v>
      </c>
      <c r="W15" s="10">
        <v>2.73</v>
      </c>
    </row>
    <row r="16" spans="1:23" ht="21.75" customHeight="1" x14ac:dyDescent="0.2">
      <c r="A16" s="99" t="s">
        <v>100</v>
      </c>
      <c r="B16" s="99"/>
      <c r="D16" s="76">
        <v>0</v>
      </c>
      <c r="E16" s="21"/>
      <c r="F16" s="76">
        <v>650999250</v>
      </c>
      <c r="G16" s="21"/>
      <c r="H16" s="76">
        <v>0</v>
      </c>
      <c r="I16" s="21"/>
      <c r="J16" s="76">
        <f t="shared" si="0"/>
        <v>650999250</v>
      </c>
      <c r="K16" s="21"/>
      <c r="L16" s="10">
        <v>0.06</v>
      </c>
      <c r="M16" s="21"/>
      <c r="N16" s="76">
        <v>0</v>
      </c>
      <c r="O16" s="21"/>
      <c r="P16" s="100">
        <v>12491204000</v>
      </c>
      <c r="Q16" s="100"/>
      <c r="R16" s="21"/>
      <c r="S16" s="76">
        <v>0</v>
      </c>
      <c r="T16" s="21"/>
      <c r="U16" s="76">
        <f t="shared" si="1"/>
        <v>12491204000</v>
      </c>
      <c r="W16" s="10">
        <v>0.28000000000000003</v>
      </c>
    </row>
    <row r="17" spans="1:28" ht="21.75" customHeight="1" x14ac:dyDescent="0.2">
      <c r="A17" s="99" t="s">
        <v>104</v>
      </c>
      <c r="B17" s="99"/>
      <c r="D17" s="76">
        <v>0</v>
      </c>
      <c r="E17" s="21"/>
      <c r="F17" s="76">
        <v>-1192100786</v>
      </c>
      <c r="G17" s="21"/>
      <c r="H17" s="76">
        <v>0</v>
      </c>
      <c r="I17" s="21"/>
      <c r="J17" s="76">
        <f t="shared" si="0"/>
        <v>-1192100786</v>
      </c>
      <c r="K17" s="21"/>
      <c r="L17" s="10">
        <v>-0.11</v>
      </c>
      <c r="M17" s="21"/>
      <c r="N17" s="76">
        <v>0</v>
      </c>
      <c r="O17" s="21"/>
      <c r="P17" s="100">
        <v>-1192100786</v>
      </c>
      <c r="Q17" s="100"/>
      <c r="R17" s="21"/>
      <c r="S17" s="76">
        <v>0</v>
      </c>
      <c r="T17" s="21"/>
      <c r="U17" s="76">
        <f t="shared" si="1"/>
        <v>-1192100786</v>
      </c>
      <c r="W17" s="10">
        <v>-0.03</v>
      </c>
    </row>
    <row r="18" spans="1:28" ht="21.75" customHeight="1" x14ac:dyDescent="0.2">
      <c r="A18" s="99" t="s">
        <v>101</v>
      </c>
      <c r="B18" s="99"/>
      <c r="D18" s="76">
        <v>0</v>
      </c>
      <c r="E18" s="21"/>
      <c r="F18" s="76">
        <v>-3523601033</v>
      </c>
      <c r="G18" s="21"/>
      <c r="H18" s="76">
        <v>0</v>
      </c>
      <c r="I18" s="21"/>
      <c r="J18" s="76">
        <f t="shared" si="0"/>
        <v>-3523601033</v>
      </c>
      <c r="K18" s="21"/>
      <c r="L18" s="10">
        <v>-0.31</v>
      </c>
      <c r="M18" s="21"/>
      <c r="N18" s="76">
        <v>0</v>
      </c>
      <c r="O18" s="21"/>
      <c r="P18" s="100">
        <v>4279692017</v>
      </c>
      <c r="Q18" s="100"/>
      <c r="R18" s="21"/>
      <c r="S18" s="76">
        <v>0</v>
      </c>
      <c r="T18" s="21"/>
      <c r="U18" s="76">
        <f t="shared" si="1"/>
        <v>4279692017</v>
      </c>
      <c r="W18" s="10">
        <v>0.1</v>
      </c>
    </row>
    <row r="19" spans="1:28" ht="21.75" customHeight="1" x14ac:dyDescent="0.2">
      <c r="A19" s="99" t="s">
        <v>98</v>
      </c>
      <c r="B19" s="99"/>
      <c r="D19" s="76">
        <v>0</v>
      </c>
      <c r="E19" s="21"/>
      <c r="F19" s="76">
        <v>3425543088</v>
      </c>
      <c r="G19" s="21"/>
      <c r="H19" s="76">
        <v>0</v>
      </c>
      <c r="I19" s="21"/>
      <c r="J19" s="76">
        <f t="shared" si="0"/>
        <v>3425543088</v>
      </c>
      <c r="K19" s="21"/>
      <c r="L19" s="10">
        <v>0.3</v>
      </c>
      <c r="M19" s="21"/>
      <c r="N19" s="76">
        <v>0</v>
      </c>
      <c r="O19" s="21"/>
      <c r="P19" s="100">
        <v>23899175179</v>
      </c>
      <c r="Q19" s="100"/>
      <c r="R19" s="21"/>
      <c r="S19" s="76">
        <v>0</v>
      </c>
      <c r="T19" s="21"/>
      <c r="U19" s="76">
        <f t="shared" si="1"/>
        <v>23899175179</v>
      </c>
      <c r="W19" s="10">
        <v>0.54</v>
      </c>
    </row>
    <row r="20" spans="1:28" ht="21.75" customHeight="1" x14ac:dyDescent="0.2">
      <c r="A20" s="99" t="s">
        <v>103</v>
      </c>
      <c r="B20" s="99"/>
      <c r="D20" s="76">
        <v>0</v>
      </c>
      <c r="E20" s="21"/>
      <c r="F20" s="76">
        <v>26556071258</v>
      </c>
      <c r="G20" s="21"/>
      <c r="H20" s="76">
        <v>0</v>
      </c>
      <c r="I20" s="21"/>
      <c r="J20" s="76">
        <f t="shared" si="0"/>
        <v>26556071258</v>
      </c>
      <c r="K20" s="21"/>
      <c r="L20" s="10">
        <v>2.36</v>
      </c>
      <c r="M20" s="21"/>
      <c r="N20" s="76">
        <v>0</v>
      </c>
      <c r="O20" s="21"/>
      <c r="P20" s="100">
        <v>3757831433</v>
      </c>
      <c r="Q20" s="100"/>
      <c r="R20" s="21"/>
      <c r="S20" s="76">
        <v>0</v>
      </c>
      <c r="T20" s="21"/>
      <c r="U20" s="76">
        <f t="shared" si="1"/>
        <v>3757831433</v>
      </c>
      <c r="W20" s="10">
        <v>0.08</v>
      </c>
    </row>
    <row r="21" spans="1:28" ht="21.75" customHeight="1" x14ac:dyDescent="0.2">
      <c r="A21" s="101" t="s">
        <v>97</v>
      </c>
      <c r="B21" s="101"/>
      <c r="D21" s="77">
        <v>0</v>
      </c>
      <c r="E21" s="21"/>
      <c r="F21" s="77">
        <v>-9434673730</v>
      </c>
      <c r="G21" s="21"/>
      <c r="H21" s="77">
        <v>0</v>
      </c>
      <c r="I21" s="21"/>
      <c r="J21" s="76">
        <f t="shared" si="0"/>
        <v>-9434673730</v>
      </c>
      <c r="K21" s="21"/>
      <c r="L21" s="14">
        <v>-0.84</v>
      </c>
      <c r="M21" s="21"/>
      <c r="N21" s="77">
        <v>0</v>
      </c>
      <c r="O21" s="21"/>
      <c r="P21" s="100">
        <v>57686418560</v>
      </c>
      <c r="Q21" s="113"/>
      <c r="R21" s="21"/>
      <c r="S21" s="77">
        <v>0</v>
      </c>
      <c r="T21" s="21"/>
      <c r="U21" s="76">
        <f t="shared" si="1"/>
        <v>57686418560</v>
      </c>
      <c r="W21" s="14">
        <v>1.3</v>
      </c>
    </row>
    <row r="22" spans="1:28" ht="21.75" customHeight="1" x14ac:dyDescent="0.2">
      <c r="A22" s="102" t="s">
        <v>70</v>
      </c>
      <c r="B22" s="102"/>
      <c r="D22" s="79">
        <f>SUM(D9:D21)</f>
        <v>0</v>
      </c>
      <c r="E22" s="21"/>
      <c r="F22" s="79">
        <f>SUM(F9:F21)</f>
        <v>54969392036</v>
      </c>
      <c r="G22" s="21"/>
      <c r="H22" s="79">
        <f>SUM(H9:H21)</f>
        <v>0</v>
      </c>
      <c r="I22" s="21"/>
      <c r="J22" s="79">
        <f>SUM(J9:J21)</f>
        <v>54969392036</v>
      </c>
      <c r="K22" s="21"/>
      <c r="L22" s="17">
        <v>4.88</v>
      </c>
      <c r="M22" s="21"/>
      <c r="N22" s="79">
        <f>SUM(N9:N21)</f>
        <v>0</v>
      </c>
      <c r="O22" s="21"/>
      <c r="P22" s="21"/>
      <c r="Q22" s="79">
        <f>SUM(P9:Q21)</f>
        <v>224556337148</v>
      </c>
      <c r="R22" s="21"/>
      <c r="S22" s="79">
        <f>SUM(S9:S21)</f>
        <v>-5778755377</v>
      </c>
      <c r="T22" s="21"/>
      <c r="U22" s="79">
        <f>SUM(U9:U21)</f>
        <v>218777581771</v>
      </c>
      <c r="W22" s="17">
        <v>4.93</v>
      </c>
    </row>
    <row r="23" spans="1:28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x14ac:dyDescent="0.2">
      <c r="B25" s="22"/>
      <c r="C25" s="22"/>
      <c r="D25" s="22">
        <f>D22-0</f>
        <v>0</v>
      </c>
      <c r="E25" s="22"/>
      <c r="F25" s="22">
        <f>F22-'درآمد ناشی از تغییر قیمت اوراق'!I85</f>
        <v>54969392036</v>
      </c>
      <c r="G25" s="22"/>
      <c r="H25" s="22">
        <f>H22-'درآمد ناشی از فروش'!I31</f>
        <v>0</v>
      </c>
      <c r="I25" s="22"/>
      <c r="J25" s="22"/>
      <c r="K25" s="22"/>
      <c r="L25" s="22"/>
      <c r="M25" s="22"/>
      <c r="N25" s="22">
        <f>N22-0</f>
        <v>0</v>
      </c>
      <c r="O25" s="22"/>
      <c r="P25" s="22"/>
      <c r="Q25" s="22">
        <f>Q22-'درآمد ناشی از تغییر قیمت اوراق'!Q85</f>
        <v>224556337148</v>
      </c>
      <c r="R25" s="22"/>
      <c r="S25" s="22">
        <f>S22-'درآمد ناشی از فروش'!Q31</f>
        <v>-5778755377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2:28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2:28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2:28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2:28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2:28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2:28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2:28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2:28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2:28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2:28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2:28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2:28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2:28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2:28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2:28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2:28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2:28" x14ac:dyDescent="0.2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2:28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2:28" x14ac:dyDescent="0.2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2:28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2:28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2:28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2:28" x14ac:dyDescent="0.2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2:28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2:28" x14ac:dyDescent="0.2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2:28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2:28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2:28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2:28" x14ac:dyDescent="0.2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2:28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2:28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2:28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2:28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2:28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2:28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2:28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2:28" x14ac:dyDescent="0.2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2:28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2:28" x14ac:dyDescent="0.2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2:28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2:28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2:28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2:28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2:28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2:28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2:28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2:28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2:28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2:28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2:28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2:28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2:28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2:28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2:28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2:28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2:28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2:28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2:28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2:28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2:28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2:28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2:28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2:28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2:28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2:28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2:28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2:28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2:28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2:28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2:28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2:28" x14ac:dyDescent="0.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2:28" x14ac:dyDescent="0.2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2:28" x14ac:dyDescent="0.2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2:28" x14ac:dyDescent="0.2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2:28" x14ac:dyDescent="0.2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2:28" x14ac:dyDescent="0.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2:28" x14ac:dyDescent="0.2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2:28" x14ac:dyDescent="0.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2:28" x14ac:dyDescent="0.2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2:28" x14ac:dyDescent="0.2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2:28" x14ac:dyDescent="0.2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2:28" x14ac:dyDescent="0.2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2:28" x14ac:dyDescent="0.2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2:28" x14ac:dyDescent="0.2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2:28" x14ac:dyDescent="0.2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2:28" x14ac:dyDescent="0.2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2:28" x14ac:dyDescent="0.2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2:28" x14ac:dyDescent="0.2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2:28" x14ac:dyDescent="0.2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2:28" x14ac:dyDescent="0.2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2:28" x14ac:dyDescent="0.2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2:28" x14ac:dyDescent="0.2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2:28" x14ac:dyDescent="0.2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2:28" x14ac:dyDescent="0.2"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2:28" x14ac:dyDescent="0.2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2:28" x14ac:dyDescent="0.2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2:28" x14ac:dyDescent="0.2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2:28" x14ac:dyDescent="0.2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2:28" x14ac:dyDescent="0.2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2:28" x14ac:dyDescent="0.2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2:28" x14ac:dyDescent="0.2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2:28" x14ac:dyDescent="0.2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2:28" x14ac:dyDescent="0.2"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2:28" x14ac:dyDescent="0.2"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2:28" x14ac:dyDescent="0.2"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2:28" x14ac:dyDescent="0.2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2:28" x14ac:dyDescent="0.2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2:28" x14ac:dyDescent="0.2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2:28" x14ac:dyDescent="0.2"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2:28" x14ac:dyDescent="0.2"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2:28" x14ac:dyDescent="0.2"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2:28" x14ac:dyDescent="0.2"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2:28" x14ac:dyDescent="0.2"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2:28" x14ac:dyDescent="0.2"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2:28" x14ac:dyDescent="0.2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2:28" x14ac:dyDescent="0.2"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2:28" x14ac:dyDescent="0.2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2:28" x14ac:dyDescent="0.2"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2:28" x14ac:dyDescent="0.2"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2:28" x14ac:dyDescent="0.2"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2:28" x14ac:dyDescent="0.2"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2:28" x14ac:dyDescent="0.2"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3"/>
  <sheetViews>
    <sheetView rightToLeft="1" view="pageBreakPreview" topLeftCell="A13" zoomScaleNormal="100" zoomScaleSheetLayoutView="100" workbookViewId="0">
      <selection activeCell="N34" sqref="N34:N35"/>
    </sheetView>
  </sheetViews>
  <sheetFormatPr defaultRowHeight="12.75" x14ac:dyDescent="0.2"/>
  <cols>
    <col min="1" max="1" width="6.7109375" bestFit="1" customWidth="1"/>
    <col min="2" max="2" width="25" customWidth="1"/>
    <col min="3" max="3" width="1.28515625" customWidth="1"/>
    <col min="4" max="4" width="20.42578125" bestFit="1" customWidth="1"/>
    <col min="5" max="5" width="1.28515625" customWidth="1"/>
    <col min="6" max="6" width="20.42578125" bestFit="1" customWidth="1"/>
    <col min="7" max="7" width="1.28515625" customWidth="1"/>
    <col min="8" max="8" width="19" bestFit="1" customWidth="1"/>
    <col min="9" max="9" width="1.28515625" customWidth="1"/>
    <col min="10" max="10" width="20.28515625" bestFit="1" customWidth="1"/>
    <col min="11" max="11" width="1.28515625" customWidth="1"/>
    <col min="12" max="12" width="22.140625" bestFit="1" customWidth="1"/>
    <col min="13" max="13" width="1.28515625" customWidth="1"/>
    <col min="14" max="14" width="21.140625" bestFit="1" customWidth="1"/>
    <col min="15" max="15" width="1.28515625" customWidth="1"/>
    <col min="16" max="16" width="20.85546875" bestFit="1" customWidth="1"/>
    <col min="17" max="17" width="1.28515625" customWidth="1"/>
    <col min="18" max="18" width="21.7109375" bestFit="1" customWidth="1"/>
    <col min="19" max="19" width="0.28515625" customWidth="1"/>
  </cols>
  <sheetData>
    <row r="1" spans="1:1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 x14ac:dyDescent="0.2"/>
    <row r="5" spans="1:18" ht="14.45" customHeight="1" x14ac:dyDescent="0.2">
      <c r="A5" s="1" t="s">
        <v>228</v>
      </c>
      <c r="B5" s="94" t="s">
        <v>229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 x14ac:dyDescent="0.2">
      <c r="D6" s="95" t="s">
        <v>208</v>
      </c>
      <c r="E6" s="95"/>
      <c r="F6" s="95"/>
      <c r="G6" s="95"/>
      <c r="H6" s="95"/>
      <c r="I6" s="95"/>
      <c r="J6" s="95"/>
      <c r="L6" s="95" t="s">
        <v>209</v>
      </c>
      <c r="M6" s="95"/>
      <c r="N6" s="95"/>
      <c r="O6" s="95"/>
      <c r="P6" s="95"/>
      <c r="Q6" s="95"/>
      <c r="R6" s="9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5" t="s">
        <v>230</v>
      </c>
      <c r="B8" s="95"/>
      <c r="D8" s="2" t="s">
        <v>231</v>
      </c>
      <c r="F8" s="2" t="s">
        <v>212</v>
      </c>
      <c r="H8" s="2" t="s">
        <v>213</v>
      </c>
      <c r="J8" s="2" t="s">
        <v>70</v>
      </c>
      <c r="L8" s="2" t="s">
        <v>231</v>
      </c>
      <c r="N8" s="2" t="s">
        <v>212</v>
      </c>
      <c r="P8" s="2" t="s">
        <v>213</v>
      </c>
      <c r="R8" s="2" t="s">
        <v>70</v>
      </c>
    </row>
    <row r="9" spans="1:18" ht="21.75" customHeight="1" x14ac:dyDescent="0.2">
      <c r="A9" s="97" t="s">
        <v>145</v>
      </c>
      <c r="B9" s="97"/>
      <c r="D9" s="75">
        <v>14685645760</v>
      </c>
      <c r="E9" s="21"/>
      <c r="F9" s="75">
        <v>-43181107502</v>
      </c>
      <c r="G9" s="21"/>
      <c r="H9" s="75">
        <v>-4973153967</v>
      </c>
      <c r="I9" s="21"/>
      <c r="J9" s="76">
        <f>D9+F9+H9</f>
        <v>-33468615709</v>
      </c>
      <c r="K9" s="21"/>
      <c r="L9" s="75">
        <v>59680051283</v>
      </c>
      <c r="M9" s="21"/>
      <c r="N9" s="75">
        <v>-12150989308</v>
      </c>
      <c r="O9" s="21"/>
      <c r="P9" s="75">
        <v>-4973153967</v>
      </c>
      <c r="Q9" s="21"/>
      <c r="R9" s="76">
        <f>L9+N9+P9</f>
        <v>42555908008</v>
      </c>
    </row>
    <row r="10" spans="1:18" ht="21.75" customHeight="1" x14ac:dyDescent="0.2">
      <c r="A10" s="99" t="s">
        <v>133</v>
      </c>
      <c r="B10" s="99"/>
      <c r="D10" s="76">
        <v>13212527831</v>
      </c>
      <c r="E10" s="21"/>
      <c r="F10" s="76">
        <v>0</v>
      </c>
      <c r="G10" s="21"/>
      <c r="H10" s="76">
        <v>9538856250</v>
      </c>
      <c r="I10" s="21"/>
      <c r="J10" s="76">
        <f>D10+F10+H10</f>
        <v>22751384081</v>
      </c>
      <c r="K10" s="21"/>
      <c r="L10" s="76">
        <v>73714190631</v>
      </c>
      <c r="M10" s="21"/>
      <c r="N10" s="76">
        <v>0</v>
      </c>
      <c r="O10" s="21"/>
      <c r="P10" s="76">
        <v>42051168063</v>
      </c>
      <c r="Q10" s="21"/>
      <c r="R10" s="76">
        <f>L10+N10+P10</f>
        <v>115765358694</v>
      </c>
    </row>
    <row r="11" spans="1:18" ht="21.75" customHeight="1" x14ac:dyDescent="0.2">
      <c r="A11" s="99" t="s">
        <v>166</v>
      </c>
      <c r="B11" s="99"/>
      <c r="D11" s="76">
        <v>2830220855</v>
      </c>
      <c r="E11" s="21"/>
      <c r="F11" s="76">
        <v>0</v>
      </c>
      <c r="G11" s="21"/>
      <c r="H11" s="76">
        <v>585000000</v>
      </c>
      <c r="I11" s="21"/>
      <c r="J11" s="76">
        <f t="shared" ref="J11:J30" si="0">D11+F11+H11</f>
        <v>3415220855</v>
      </c>
      <c r="K11" s="21"/>
      <c r="L11" s="76">
        <v>2830220855</v>
      </c>
      <c r="M11" s="21"/>
      <c r="N11" s="76">
        <v>0</v>
      </c>
      <c r="O11" s="21"/>
      <c r="P11" s="76">
        <v>585000000</v>
      </c>
      <c r="Q11" s="21"/>
      <c r="R11" s="76">
        <f t="shared" ref="R11:R30" si="1">L11+N11+P11</f>
        <v>3415220855</v>
      </c>
    </row>
    <row r="12" spans="1:18" ht="21.75" customHeight="1" x14ac:dyDescent="0.2">
      <c r="A12" s="99" t="s">
        <v>232</v>
      </c>
      <c r="B12" s="99"/>
      <c r="D12" s="76">
        <v>0</v>
      </c>
      <c r="E12" s="21"/>
      <c r="F12" s="76">
        <v>0</v>
      </c>
      <c r="G12" s="21"/>
      <c r="H12" s="76">
        <v>0</v>
      </c>
      <c r="I12" s="21"/>
      <c r="J12" s="76">
        <f t="shared" si="0"/>
        <v>0</v>
      </c>
      <c r="K12" s="21"/>
      <c r="L12" s="76">
        <v>60457693460</v>
      </c>
      <c r="M12" s="21"/>
      <c r="N12" s="76">
        <v>0</v>
      </c>
      <c r="O12" s="21"/>
      <c r="P12" s="76">
        <v>750375000</v>
      </c>
      <c r="Q12" s="21"/>
      <c r="R12" s="76">
        <f t="shared" si="1"/>
        <v>61208068460</v>
      </c>
    </row>
    <row r="13" spans="1:18" ht="21.75" customHeight="1" x14ac:dyDescent="0.2">
      <c r="A13" s="99" t="s">
        <v>163</v>
      </c>
      <c r="B13" s="99"/>
      <c r="D13" s="76">
        <v>3962582814</v>
      </c>
      <c r="E13" s="21"/>
      <c r="F13" s="76">
        <v>-815624999</v>
      </c>
      <c r="G13" s="21"/>
      <c r="H13" s="76">
        <v>0</v>
      </c>
      <c r="I13" s="21"/>
      <c r="J13" s="76">
        <f>D13+F13+H13</f>
        <v>3146957815</v>
      </c>
      <c r="K13" s="21"/>
      <c r="L13" s="76">
        <v>3962582814</v>
      </c>
      <c r="M13" s="21"/>
      <c r="N13" s="76">
        <v>-815624999</v>
      </c>
      <c r="O13" s="21"/>
      <c r="P13" s="76">
        <v>0</v>
      </c>
      <c r="Q13" s="21"/>
      <c r="R13" s="76">
        <f t="shared" si="1"/>
        <v>3146957815</v>
      </c>
    </row>
    <row r="14" spans="1:18" ht="21.75" customHeight="1" x14ac:dyDescent="0.2">
      <c r="A14" s="99" t="s">
        <v>124</v>
      </c>
      <c r="B14" s="99"/>
      <c r="D14" s="76">
        <v>55942751041</v>
      </c>
      <c r="E14" s="21"/>
      <c r="F14" s="76">
        <v>0</v>
      </c>
      <c r="G14" s="21"/>
      <c r="H14" s="76">
        <v>0</v>
      </c>
      <c r="I14" s="21"/>
      <c r="J14" s="76">
        <f t="shared" si="0"/>
        <v>55942751041</v>
      </c>
      <c r="K14" s="21"/>
      <c r="L14" s="76">
        <v>207587783456</v>
      </c>
      <c r="M14" s="21"/>
      <c r="N14" s="76">
        <v>-200978749999</v>
      </c>
      <c r="O14" s="21"/>
      <c r="P14" s="76">
        <v>0</v>
      </c>
      <c r="Q14" s="21"/>
      <c r="R14" s="76">
        <f t="shared" si="1"/>
        <v>6609033457</v>
      </c>
    </row>
    <row r="15" spans="1:18" ht="21.75" customHeight="1" x14ac:dyDescent="0.2">
      <c r="A15" s="99" t="s">
        <v>157</v>
      </c>
      <c r="B15" s="99"/>
      <c r="D15" s="76">
        <v>45501897239</v>
      </c>
      <c r="E15" s="21"/>
      <c r="F15" s="76">
        <v>10401828429</v>
      </c>
      <c r="G15" s="21"/>
      <c r="H15" s="76">
        <v>0</v>
      </c>
      <c r="I15" s="21"/>
      <c r="J15" s="76">
        <f t="shared" si="0"/>
        <v>55903725668</v>
      </c>
      <c r="K15" s="21"/>
      <c r="L15" s="76">
        <v>173073282673</v>
      </c>
      <c r="M15" s="21"/>
      <c r="N15" s="76">
        <v>41929900713</v>
      </c>
      <c r="O15" s="21"/>
      <c r="P15" s="76">
        <v>0</v>
      </c>
      <c r="Q15" s="21"/>
      <c r="R15" s="76">
        <f t="shared" si="1"/>
        <v>215003183386</v>
      </c>
    </row>
    <row r="16" spans="1:18" ht="21.75" customHeight="1" x14ac:dyDescent="0.2">
      <c r="A16" s="99" t="s">
        <v>154</v>
      </c>
      <c r="B16" s="99"/>
      <c r="D16" s="76">
        <v>49122171555</v>
      </c>
      <c r="E16" s="21"/>
      <c r="F16" s="76">
        <v>12910245770</v>
      </c>
      <c r="G16" s="21"/>
      <c r="H16" s="76">
        <v>0</v>
      </c>
      <c r="I16" s="21"/>
      <c r="J16" s="76">
        <f t="shared" si="0"/>
        <v>62032417325</v>
      </c>
      <c r="K16" s="21"/>
      <c r="L16" s="76">
        <v>326225213026</v>
      </c>
      <c r="M16" s="21"/>
      <c r="N16" s="76">
        <v>-68368571012</v>
      </c>
      <c r="O16" s="21"/>
      <c r="P16" s="76">
        <v>0</v>
      </c>
      <c r="Q16" s="21"/>
      <c r="R16" s="76">
        <f t="shared" si="1"/>
        <v>257856642014</v>
      </c>
    </row>
    <row r="17" spans="1:18" ht="21.75" customHeight="1" x14ac:dyDescent="0.2">
      <c r="A17" s="99" t="s">
        <v>169</v>
      </c>
      <c r="B17" s="99"/>
      <c r="D17" s="76">
        <v>42838923520</v>
      </c>
      <c r="E17" s="21"/>
      <c r="F17" s="76">
        <v>0</v>
      </c>
      <c r="G17" s="21"/>
      <c r="H17" s="76">
        <v>0</v>
      </c>
      <c r="I17" s="21"/>
      <c r="J17" s="76">
        <f t="shared" si="0"/>
        <v>42838923520</v>
      </c>
      <c r="K17" s="21"/>
      <c r="L17" s="76">
        <v>170387245582</v>
      </c>
      <c r="M17" s="21"/>
      <c r="N17" s="76">
        <v>0</v>
      </c>
      <c r="O17" s="21"/>
      <c r="P17" s="76">
        <v>0</v>
      </c>
      <c r="Q17" s="21"/>
      <c r="R17" s="76">
        <f t="shared" si="1"/>
        <v>170387245582</v>
      </c>
    </row>
    <row r="18" spans="1:18" ht="21.75" customHeight="1" x14ac:dyDescent="0.2">
      <c r="A18" s="99" t="s">
        <v>121</v>
      </c>
      <c r="B18" s="99"/>
      <c r="D18" s="76">
        <v>34104678852</v>
      </c>
      <c r="E18" s="21"/>
      <c r="F18" s="76">
        <v>0</v>
      </c>
      <c r="G18" s="21"/>
      <c r="H18" s="76">
        <v>0</v>
      </c>
      <c r="I18" s="21"/>
      <c r="J18" s="76">
        <f t="shared" si="0"/>
        <v>34104678852</v>
      </c>
      <c r="K18" s="21"/>
      <c r="L18" s="76">
        <v>138615971032</v>
      </c>
      <c r="M18" s="21"/>
      <c r="N18" s="76">
        <v>-129629475624</v>
      </c>
      <c r="O18" s="21"/>
      <c r="P18" s="76">
        <v>0</v>
      </c>
      <c r="Q18" s="21"/>
      <c r="R18" s="76">
        <f t="shared" si="1"/>
        <v>8986495408</v>
      </c>
    </row>
    <row r="19" spans="1:18" ht="21.75" customHeight="1" x14ac:dyDescent="0.2">
      <c r="A19" s="99" t="s">
        <v>169</v>
      </c>
      <c r="B19" s="99"/>
      <c r="D19" s="76">
        <v>44457180161</v>
      </c>
      <c r="E19" s="21"/>
      <c r="F19" s="76">
        <v>0</v>
      </c>
      <c r="G19" s="21"/>
      <c r="H19" s="76">
        <v>0</v>
      </c>
      <c r="I19" s="21"/>
      <c r="J19" s="76">
        <f t="shared" si="0"/>
        <v>44457180161</v>
      </c>
      <c r="K19" s="21"/>
      <c r="L19" s="76">
        <v>176838665792</v>
      </c>
      <c r="M19" s="21"/>
      <c r="N19" s="76">
        <v>0</v>
      </c>
      <c r="O19" s="21"/>
      <c r="P19" s="76">
        <v>0</v>
      </c>
      <c r="Q19" s="21"/>
      <c r="R19" s="76">
        <f t="shared" si="1"/>
        <v>176838665792</v>
      </c>
    </row>
    <row r="20" spans="1:18" ht="21.75" customHeight="1" x14ac:dyDescent="0.2">
      <c r="A20" s="99" t="s">
        <v>151</v>
      </c>
      <c r="B20" s="99"/>
      <c r="D20" s="76">
        <v>41750266154</v>
      </c>
      <c r="E20" s="21"/>
      <c r="F20" s="76">
        <v>7281238672</v>
      </c>
      <c r="G20" s="21"/>
      <c r="H20" s="76">
        <v>0</v>
      </c>
      <c r="I20" s="21"/>
      <c r="J20" s="76">
        <f t="shared" si="0"/>
        <v>49031504826</v>
      </c>
      <c r="K20" s="21"/>
      <c r="L20" s="76">
        <v>158047403084</v>
      </c>
      <c r="M20" s="21"/>
      <c r="N20" s="76">
        <v>31218115914</v>
      </c>
      <c r="O20" s="21"/>
      <c r="P20" s="76">
        <v>0</v>
      </c>
      <c r="Q20" s="21"/>
      <c r="R20" s="76">
        <f t="shared" si="1"/>
        <v>189265518998</v>
      </c>
    </row>
    <row r="21" spans="1:18" ht="21.75" customHeight="1" x14ac:dyDescent="0.2">
      <c r="A21" s="99" t="s">
        <v>148</v>
      </c>
      <c r="B21" s="99"/>
      <c r="D21" s="76">
        <v>12153069255</v>
      </c>
      <c r="E21" s="21"/>
      <c r="F21" s="76">
        <v>0</v>
      </c>
      <c r="G21" s="21"/>
      <c r="H21" s="76">
        <v>0</v>
      </c>
      <c r="I21" s="21"/>
      <c r="J21" s="76">
        <f t="shared" si="0"/>
        <v>12153069255</v>
      </c>
      <c r="K21" s="21"/>
      <c r="L21" s="76">
        <v>45879441471</v>
      </c>
      <c r="M21" s="21"/>
      <c r="N21" s="76">
        <v>23847187667</v>
      </c>
      <c r="O21" s="21"/>
      <c r="P21" s="76">
        <v>0</v>
      </c>
      <c r="Q21" s="21"/>
      <c r="R21" s="76">
        <f t="shared" si="1"/>
        <v>69726629138</v>
      </c>
    </row>
    <row r="22" spans="1:18" ht="21.75" customHeight="1" x14ac:dyDescent="0.2">
      <c r="A22" s="99" t="s">
        <v>160</v>
      </c>
      <c r="B22" s="99"/>
      <c r="D22" s="76">
        <v>4213570219</v>
      </c>
      <c r="E22" s="21"/>
      <c r="F22" s="76">
        <v>0</v>
      </c>
      <c r="G22" s="21"/>
      <c r="H22" s="76">
        <v>0</v>
      </c>
      <c r="I22" s="21"/>
      <c r="J22" s="76">
        <f t="shared" si="0"/>
        <v>4213570219</v>
      </c>
      <c r="K22" s="21"/>
      <c r="L22" s="76">
        <v>16710287953</v>
      </c>
      <c r="M22" s="21"/>
      <c r="N22" s="76">
        <v>-14991843749</v>
      </c>
      <c r="O22" s="21"/>
      <c r="P22" s="76">
        <v>0</v>
      </c>
      <c r="Q22" s="21"/>
      <c r="R22" s="76">
        <f t="shared" si="1"/>
        <v>1718444204</v>
      </c>
    </row>
    <row r="23" spans="1:18" ht="21.75" customHeight="1" x14ac:dyDescent="0.2">
      <c r="A23" s="99" t="s">
        <v>142</v>
      </c>
      <c r="B23" s="99"/>
      <c r="D23" s="76">
        <v>14394456413</v>
      </c>
      <c r="E23" s="21"/>
      <c r="F23" s="76">
        <v>20452113113</v>
      </c>
      <c r="G23" s="21"/>
      <c r="H23" s="76">
        <v>0</v>
      </c>
      <c r="I23" s="21"/>
      <c r="J23" s="76">
        <f t="shared" si="0"/>
        <v>34846569526</v>
      </c>
      <c r="K23" s="21"/>
      <c r="L23" s="76">
        <v>54317323093</v>
      </c>
      <c r="M23" s="21"/>
      <c r="N23" s="76">
        <v>32612057546</v>
      </c>
      <c r="O23" s="21"/>
      <c r="P23" s="76">
        <v>0</v>
      </c>
      <c r="Q23" s="21"/>
      <c r="R23" s="76">
        <f t="shared" si="1"/>
        <v>86929380639</v>
      </c>
    </row>
    <row r="24" spans="1:18" ht="21.75" customHeight="1" x14ac:dyDescent="0.2">
      <c r="A24" s="99" t="s">
        <v>139</v>
      </c>
      <c r="B24" s="99"/>
      <c r="D24" s="76">
        <v>4467120059</v>
      </c>
      <c r="E24" s="21"/>
      <c r="F24" s="76">
        <v>4897335625</v>
      </c>
      <c r="G24" s="21"/>
      <c r="H24" s="76">
        <v>0</v>
      </c>
      <c r="I24" s="21"/>
      <c r="J24" s="76">
        <f t="shared" si="0"/>
        <v>9364455684</v>
      </c>
      <c r="K24" s="21"/>
      <c r="L24" s="76">
        <v>17081511939</v>
      </c>
      <c r="M24" s="21"/>
      <c r="N24" s="76">
        <v>13595003695</v>
      </c>
      <c r="O24" s="21"/>
      <c r="P24" s="76">
        <v>0</v>
      </c>
      <c r="Q24" s="21"/>
      <c r="R24" s="76">
        <f t="shared" si="1"/>
        <v>30676515634</v>
      </c>
    </row>
    <row r="25" spans="1:18" ht="21.75" customHeight="1" x14ac:dyDescent="0.2">
      <c r="A25" s="99" t="s">
        <v>127</v>
      </c>
      <c r="B25" s="99"/>
      <c r="D25" s="76">
        <v>57918869189</v>
      </c>
      <c r="E25" s="21"/>
      <c r="F25" s="76">
        <v>0</v>
      </c>
      <c r="G25" s="21"/>
      <c r="H25" s="76">
        <v>0</v>
      </c>
      <c r="I25" s="21"/>
      <c r="J25" s="76">
        <f t="shared" si="0"/>
        <v>57918869189</v>
      </c>
      <c r="K25" s="21"/>
      <c r="L25" s="76">
        <v>236991699141</v>
      </c>
      <c r="M25" s="21"/>
      <c r="N25" s="76">
        <v>-211884724999</v>
      </c>
      <c r="O25" s="21"/>
      <c r="P25" s="76">
        <v>0</v>
      </c>
      <c r="Q25" s="21"/>
      <c r="R25" s="76">
        <f t="shared" si="1"/>
        <v>25106974142</v>
      </c>
    </row>
    <row r="26" spans="1:18" ht="21.75" customHeight="1" x14ac:dyDescent="0.2">
      <c r="A26" s="99" t="s">
        <v>136</v>
      </c>
      <c r="B26" s="99"/>
      <c r="D26" s="76">
        <v>11526304595</v>
      </c>
      <c r="E26" s="21"/>
      <c r="F26" s="76">
        <v>4060291016</v>
      </c>
      <c r="G26" s="21"/>
      <c r="H26" s="76">
        <v>0</v>
      </c>
      <c r="I26" s="21"/>
      <c r="J26" s="76">
        <f t="shared" si="0"/>
        <v>15586595611</v>
      </c>
      <c r="K26" s="21"/>
      <c r="L26" s="76">
        <v>43747174965</v>
      </c>
      <c r="M26" s="21"/>
      <c r="N26" s="76">
        <v>26109295347</v>
      </c>
      <c r="O26" s="21"/>
      <c r="P26" s="76">
        <v>0</v>
      </c>
      <c r="Q26" s="21"/>
      <c r="R26" s="76">
        <f t="shared" si="1"/>
        <v>69856470312</v>
      </c>
    </row>
    <row r="27" spans="1:18" ht="21.75" customHeight="1" x14ac:dyDescent="0.2">
      <c r="A27" s="99" t="s">
        <v>130</v>
      </c>
      <c r="B27" s="99"/>
      <c r="D27" s="76">
        <v>12654247962</v>
      </c>
      <c r="E27" s="21"/>
      <c r="F27" s="76">
        <v>0</v>
      </c>
      <c r="G27" s="21"/>
      <c r="H27" s="76">
        <v>0</v>
      </c>
      <c r="I27" s="21"/>
      <c r="J27" s="76">
        <f t="shared" si="0"/>
        <v>12654247962</v>
      </c>
      <c r="K27" s="21"/>
      <c r="L27" s="76">
        <v>50249388001</v>
      </c>
      <c r="M27" s="21"/>
      <c r="N27" s="76">
        <v>-43976074999</v>
      </c>
      <c r="O27" s="21"/>
      <c r="P27" s="76">
        <v>0</v>
      </c>
      <c r="Q27" s="21"/>
      <c r="R27" s="76">
        <f t="shared" si="1"/>
        <v>6273313002</v>
      </c>
    </row>
    <row r="28" spans="1:18" ht="21.75" customHeight="1" x14ac:dyDescent="0.2">
      <c r="A28" s="99" t="s">
        <v>114</v>
      </c>
      <c r="B28" s="99"/>
      <c r="D28" s="76">
        <v>218281510430</v>
      </c>
      <c r="E28" s="21"/>
      <c r="F28" s="76">
        <v>151981590051</v>
      </c>
      <c r="G28" s="21"/>
      <c r="H28" s="76">
        <v>0</v>
      </c>
      <c r="I28" s="21"/>
      <c r="J28" s="76">
        <f t="shared" si="0"/>
        <v>370263100481</v>
      </c>
      <c r="K28" s="21"/>
      <c r="L28" s="76">
        <v>766599942727</v>
      </c>
      <c r="M28" s="21"/>
      <c r="N28" s="76">
        <v>-29969573049</v>
      </c>
      <c r="O28" s="21"/>
      <c r="P28" s="76">
        <v>0</v>
      </c>
      <c r="Q28" s="21"/>
      <c r="R28" s="76">
        <f t="shared" si="1"/>
        <v>736630369678</v>
      </c>
    </row>
    <row r="29" spans="1:18" ht="21.75" customHeight="1" x14ac:dyDescent="0.2">
      <c r="A29" s="99" t="s">
        <v>118</v>
      </c>
      <c r="B29" s="99"/>
      <c r="D29" s="76">
        <v>0</v>
      </c>
      <c r="E29" s="21"/>
      <c r="F29" s="76">
        <v>28189614838</v>
      </c>
      <c r="G29" s="21"/>
      <c r="H29" s="76">
        <v>0</v>
      </c>
      <c r="I29" s="21"/>
      <c r="J29" s="76">
        <f t="shared" si="0"/>
        <v>28189614838</v>
      </c>
      <c r="K29" s="21"/>
      <c r="L29" s="76">
        <v>0</v>
      </c>
      <c r="M29" s="21"/>
      <c r="N29" s="76">
        <v>90322993672</v>
      </c>
      <c r="O29" s="21"/>
      <c r="P29" s="76">
        <v>0</v>
      </c>
      <c r="Q29" s="21"/>
      <c r="R29" s="76">
        <f t="shared" si="1"/>
        <v>90322993672</v>
      </c>
    </row>
    <row r="30" spans="1:18" ht="21.75" customHeight="1" x14ac:dyDescent="0.2">
      <c r="A30" s="99" t="str">
        <f>'سود اوراق بهادار'!A28</f>
        <v>اوراق تبعی فولاد هرمزگان جنوب</v>
      </c>
      <c r="B30" s="99"/>
      <c r="D30" s="76">
        <f>'سود اوراق بهادار'!N28</f>
        <v>3830229180</v>
      </c>
      <c r="E30" s="21"/>
      <c r="F30" s="76">
        <v>0</v>
      </c>
      <c r="G30" s="21"/>
      <c r="H30" s="76">
        <v>0</v>
      </c>
      <c r="I30" s="21"/>
      <c r="J30" s="76">
        <f t="shared" si="0"/>
        <v>3830229180</v>
      </c>
      <c r="K30" s="21"/>
      <c r="L30" s="76">
        <f>'سود اوراق بهادار'!T28</f>
        <v>15320916720</v>
      </c>
      <c r="M30" s="21"/>
      <c r="N30" s="76">
        <v>0</v>
      </c>
      <c r="O30" s="21"/>
      <c r="P30" s="76">
        <v>0</v>
      </c>
      <c r="Q30" s="21"/>
      <c r="R30" s="76">
        <f t="shared" si="1"/>
        <v>15320916720</v>
      </c>
    </row>
    <row r="31" spans="1:18" ht="21.75" customHeight="1" x14ac:dyDescent="0.2">
      <c r="A31" s="102" t="s">
        <v>70</v>
      </c>
      <c r="B31" s="102"/>
      <c r="D31" s="79">
        <f>SUM(D9:D30)</f>
        <v>687848223084</v>
      </c>
      <c r="E31" s="21"/>
      <c r="F31" s="79">
        <f>SUM(F9:F30)</f>
        <v>196177525013</v>
      </c>
      <c r="G31" s="21"/>
      <c r="H31" s="79">
        <f>SUM(H9:H30)</f>
        <v>5150702283</v>
      </c>
      <c r="I31" s="21"/>
      <c r="J31" s="79">
        <f>SUM(J9:J30)</f>
        <v>889176450380</v>
      </c>
      <c r="K31" s="21"/>
      <c r="L31" s="79">
        <f>SUM(L9:L30)</f>
        <v>2798317989698</v>
      </c>
      <c r="M31" s="21"/>
      <c r="N31" s="79">
        <f>SUM(N9:N30)</f>
        <v>-453131073184</v>
      </c>
      <c r="O31" s="21"/>
      <c r="P31" s="79">
        <f>SUM(P9:P30)</f>
        <v>38413389096</v>
      </c>
      <c r="Q31" s="21"/>
      <c r="R31" s="79">
        <f>SUM(R9:R30)</f>
        <v>2383600305610</v>
      </c>
    </row>
    <row r="33" spans="4:16" x14ac:dyDescent="0.2">
      <c r="N33" s="23"/>
    </row>
    <row r="34" spans="4:16" x14ac:dyDescent="0.2">
      <c r="D34" s="22">
        <f>D31-'سود اوراق بهادار'!N29</f>
        <v>0</v>
      </c>
      <c r="F34" s="22">
        <f>F31-'درآمد ناشی از تغییر قیمت اوراق'!I86</f>
        <v>196177525013</v>
      </c>
      <c r="H34" s="22">
        <f>H31-'درآمد ناشی از فروش'!I32</f>
        <v>5150702283</v>
      </c>
      <c r="L34" s="22">
        <f>L31-'سود اوراق بهادار'!T29</f>
        <v>0</v>
      </c>
      <c r="N34" s="22">
        <f>N31-'درآمد ناشی از تغییر قیمت اوراق'!Q86</f>
        <v>-453131073184</v>
      </c>
      <c r="P34" s="22">
        <f>P31-'درآمد ناشی از فروش'!Q32</f>
        <v>38413389096</v>
      </c>
    </row>
    <row r="40" spans="4:16" x14ac:dyDescent="0.2">
      <c r="P40" s="21"/>
    </row>
    <row r="41" spans="4:16" x14ac:dyDescent="0.2">
      <c r="P41" s="21"/>
    </row>
    <row r="43" spans="4:16" x14ac:dyDescent="0.2">
      <c r="P43" s="22"/>
    </row>
  </sheetData>
  <mergeCells count="30">
    <mergeCell ref="A28:B28"/>
    <mergeCell ref="A30:B30"/>
    <mergeCell ref="A31:B31"/>
    <mergeCell ref="A23:B23"/>
    <mergeCell ref="A24:B24"/>
    <mergeCell ref="A25:B25"/>
    <mergeCell ref="A26:B26"/>
    <mergeCell ref="A27:B27"/>
    <mergeCell ref="A29:B29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124"/>
  <sheetViews>
    <sheetView rightToLeft="1" view="pageBreakPreview" topLeftCell="A7" zoomScaleNormal="100" zoomScaleSheetLayoutView="100" workbookViewId="0">
      <selection activeCell="M21" sqref="M21"/>
    </sheetView>
  </sheetViews>
  <sheetFormatPr defaultRowHeight="12.75" x14ac:dyDescent="0.2"/>
  <cols>
    <col min="1" max="1" width="9" style="43" bestFit="1" customWidth="1"/>
    <col min="2" max="2" width="21.85546875" style="43" customWidth="1"/>
    <col min="3" max="3" width="1.28515625" style="43" customWidth="1"/>
    <col min="4" max="4" width="12" style="43" bestFit="1" customWidth="1"/>
    <col min="5" max="5" width="1.28515625" style="43" customWidth="1"/>
    <col min="6" max="6" width="31.5703125" style="43" bestFit="1" customWidth="1"/>
    <col min="7" max="7" width="1.28515625" style="43" customWidth="1"/>
    <col min="8" max="8" width="16.28515625" style="43" bestFit="1" customWidth="1"/>
    <col min="9" max="9" width="1.28515625" style="43" customWidth="1"/>
    <col min="10" max="10" width="23.28515625" style="43" bestFit="1" customWidth="1"/>
    <col min="11" max="11" width="1" style="43" customWidth="1"/>
    <col min="12" max="12" width="1.28515625" style="43" customWidth="1"/>
    <col min="13" max="13" width="35.85546875" style="43" customWidth="1"/>
    <col min="14" max="14" width="1.28515625" style="43" customWidth="1"/>
    <col min="15" max="15" width="28.7109375" style="43" customWidth="1"/>
    <col min="16" max="16" width="1.28515625" style="43" customWidth="1"/>
    <col min="17" max="17" width="9.7109375" style="43" bestFit="1" customWidth="1"/>
    <col min="18" max="18" width="1.28515625" style="43" customWidth="1"/>
    <col min="19" max="19" width="30.140625" style="43" customWidth="1"/>
    <col min="20" max="20" width="0.28515625" style="43" customWidth="1"/>
    <col min="21" max="21" width="9.140625" style="43"/>
    <col min="22" max="22" width="14.85546875" style="43" bestFit="1" customWidth="1"/>
    <col min="23" max="23" width="9.140625" style="43"/>
    <col min="24" max="24" width="13.85546875" style="43" bestFit="1" customWidth="1"/>
    <col min="25" max="16384" width="9.140625" style="43"/>
  </cols>
  <sheetData>
    <row r="1" spans="1:24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4" ht="21.75" customHeight="1" x14ac:dyDescent="0.2">
      <c r="A2" s="107" t="s">
        <v>189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4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24" ht="14.45" customHeight="1" x14ac:dyDescent="0.2"/>
    <row r="5" spans="1:24" ht="23.25" customHeight="1" x14ac:dyDescent="0.2">
      <c r="A5" s="44" t="s">
        <v>233</v>
      </c>
      <c r="B5" s="108" t="s">
        <v>234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V5" s="45"/>
    </row>
    <row r="6" spans="1:24" ht="29.1" customHeight="1" x14ac:dyDescent="0.2">
      <c r="M6" s="114" t="s">
        <v>235</v>
      </c>
      <c r="S6" s="115" t="s">
        <v>236</v>
      </c>
      <c r="V6" s="45"/>
    </row>
    <row r="7" spans="1:24" ht="14.45" customHeight="1" x14ac:dyDescent="0.2">
      <c r="A7" s="106" t="s">
        <v>237</v>
      </c>
      <c r="B7" s="106"/>
      <c r="D7" s="30" t="s">
        <v>238</v>
      </c>
      <c r="F7" s="30" t="s">
        <v>239</v>
      </c>
      <c r="H7" s="30" t="s">
        <v>83</v>
      </c>
      <c r="J7" s="30" t="s">
        <v>240</v>
      </c>
      <c r="K7" s="46"/>
      <c r="M7" s="115"/>
      <c r="O7" s="47" t="s">
        <v>291</v>
      </c>
      <c r="Q7" s="30" t="s">
        <v>241</v>
      </c>
      <c r="S7" s="115"/>
      <c r="V7" s="48"/>
    </row>
    <row r="8" spans="1:24" ht="21" x14ac:dyDescent="0.2">
      <c r="A8" s="117" t="s">
        <v>292</v>
      </c>
      <c r="B8" s="117"/>
      <c r="D8" s="50" t="s">
        <v>242</v>
      </c>
      <c r="F8" s="49" t="s">
        <v>293</v>
      </c>
      <c r="H8" s="88">
        <v>7295000</v>
      </c>
      <c r="I8" s="66"/>
      <c r="J8" s="89">
        <f t="shared" ref="J8:J15" si="0">H8*1000000</f>
        <v>7295000000000</v>
      </c>
      <c r="K8" s="66"/>
      <c r="L8" s="66"/>
      <c r="M8" s="89">
        <v>332491733772</v>
      </c>
      <c r="O8" s="52" t="s">
        <v>294</v>
      </c>
      <c r="Q8" s="53">
        <v>0.19</v>
      </c>
      <c r="S8" s="54">
        <v>0.36120000000000002</v>
      </c>
      <c r="V8" s="45"/>
    </row>
    <row r="9" spans="1:24" ht="21" x14ac:dyDescent="0.2">
      <c r="A9" s="116" t="s">
        <v>292</v>
      </c>
      <c r="B9" s="116"/>
      <c r="D9" s="55" t="s">
        <v>242</v>
      </c>
      <c r="F9" s="46" t="s">
        <v>295</v>
      </c>
      <c r="H9" s="89">
        <v>1380000</v>
      </c>
      <c r="I9" s="66"/>
      <c r="J9" s="89">
        <f t="shared" si="0"/>
        <v>1380000000000</v>
      </c>
      <c r="K9" s="66"/>
      <c r="L9" s="66"/>
      <c r="M9" s="89">
        <v>24106312603</v>
      </c>
      <c r="O9" s="52" t="s">
        <v>296</v>
      </c>
      <c r="Q9" s="53">
        <v>0.19</v>
      </c>
      <c r="S9" s="54">
        <v>0.36</v>
      </c>
      <c r="V9" s="48"/>
    </row>
    <row r="10" spans="1:24" ht="21" x14ac:dyDescent="0.2">
      <c r="A10" s="116" t="s">
        <v>292</v>
      </c>
      <c r="B10" s="116"/>
      <c r="D10" s="55" t="s">
        <v>242</v>
      </c>
      <c r="F10" s="46" t="s">
        <v>127</v>
      </c>
      <c r="H10" s="89">
        <v>2120000</v>
      </c>
      <c r="I10" s="66"/>
      <c r="J10" s="89">
        <f t="shared" si="0"/>
        <v>2120000000000</v>
      </c>
      <c r="K10" s="66"/>
      <c r="L10" s="66"/>
      <c r="M10" s="89">
        <v>71920065385</v>
      </c>
      <c r="O10" s="52" t="s">
        <v>297</v>
      </c>
      <c r="Q10" s="53">
        <v>0.23</v>
      </c>
      <c r="S10" s="54">
        <v>0.36</v>
      </c>
      <c r="V10" s="45"/>
    </row>
    <row r="11" spans="1:24" ht="21" x14ac:dyDescent="0.2">
      <c r="A11" s="116" t="s">
        <v>292</v>
      </c>
      <c r="B11" s="116"/>
      <c r="D11" s="55" t="s">
        <v>242</v>
      </c>
      <c r="F11" s="46" t="s">
        <v>298</v>
      </c>
      <c r="H11" s="89">
        <v>440000</v>
      </c>
      <c r="I11" s="66"/>
      <c r="J11" s="89">
        <f t="shared" si="0"/>
        <v>440000000000</v>
      </c>
      <c r="K11" s="66"/>
      <c r="L11" s="66"/>
      <c r="M11" s="89">
        <v>23233883681</v>
      </c>
      <c r="O11" s="52" t="s">
        <v>299</v>
      </c>
      <c r="Q11" s="53">
        <v>0.23</v>
      </c>
      <c r="S11" s="54">
        <v>0.38</v>
      </c>
      <c r="V11" s="48"/>
    </row>
    <row r="12" spans="1:24" ht="21" x14ac:dyDescent="0.2">
      <c r="A12" s="116" t="s">
        <v>292</v>
      </c>
      <c r="B12" s="116"/>
      <c r="D12" s="55" t="s">
        <v>242</v>
      </c>
      <c r="F12" s="46" t="s">
        <v>160</v>
      </c>
      <c r="H12" s="89">
        <v>150000</v>
      </c>
      <c r="I12" s="66"/>
      <c r="J12" s="89">
        <f t="shared" si="0"/>
        <v>150000000000</v>
      </c>
      <c r="K12" s="66"/>
      <c r="L12" s="66"/>
      <c r="M12" s="89">
        <v>5091129043</v>
      </c>
      <c r="O12" s="52" t="s">
        <v>300</v>
      </c>
      <c r="Q12" s="53">
        <v>0.34</v>
      </c>
      <c r="S12" s="54">
        <v>0.38</v>
      </c>
      <c r="V12" s="48"/>
    </row>
    <row r="13" spans="1:24" ht="21" x14ac:dyDescent="0.2">
      <c r="A13" s="116" t="s">
        <v>292</v>
      </c>
      <c r="B13" s="116"/>
      <c r="D13" s="55" t="s">
        <v>242</v>
      </c>
      <c r="F13" s="46" t="s">
        <v>301</v>
      </c>
      <c r="H13" s="89">
        <v>1549999</v>
      </c>
      <c r="I13" s="66"/>
      <c r="J13" s="89">
        <f t="shared" si="0"/>
        <v>1549999000000</v>
      </c>
      <c r="K13" s="66"/>
      <c r="L13" s="66"/>
      <c r="M13" s="89">
        <v>55723746572</v>
      </c>
      <c r="O13" s="52" t="s">
        <v>302</v>
      </c>
      <c r="Q13" s="53">
        <v>0.23</v>
      </c>
      <c r="S13" s="54">
        <v>0.41</v>
      </c>
      <c r="V13" s="45"/>
    </row>
    <row r="14" spans="1:24" ht="21" x14ac:dyDescent="0.2">
      <c r="A14" s="116" t="s">
        <v>292</v>
      </c>
      <c r="B14" s="116"/>
      <c r="D14" s="55" t="s">
        <v>242</v>
      </c>
      <c r="F14" s="46" t="s">
        <v>121</v>
      </c>
      <c r="H14" s="89">
        <f>1300000-3000</f>
        <v>1297000</v>
      </c>
      <c r="I14" s="66"/>
      <c r="J14" s="89">
        <f t="shared" si="0"/>
        <v>1297000000000</v>
      </c>
      <c r="K14" s="66"/>
      <c r="L14" s="66"/>
      <c r="M14" s="89">
        <v>38115354732</v>
      </c>
      <c r="O14" s="52" t="s">
        <v>303</v>
      </c>
      <c r="Q14" s="53">
        <v>0.23</v>
      </c>
      <c r="S14" s="54">
        <v>0.38</v>
      </c>
      <c r="V14" s="48"/>
    </row>
    <row r="15" spans="1:24" ht="21" x14ac:dyDescent="0.2">
      <c r="A15" s="116" t="s">
        <v>292</v>
      </c>
      <c r="B15" s="116"/>
      <c r="D15" s="55" t="s">
        <v>242</v>
      </c>
      <c r="F15" s="46" t="s">
        <v>304</v>
      </c>
      <c r="H15" s="89">
        <v>1500000</v>
      </c>
      <c r="I15" s="66"/>
      <c r="J15" s="89">
        <f t="shared" si="0"/>
        <v>1500000000000</v>
      </c>
      <c r="K15" s="66"/>
      <c r="L15" s="66"/>
      <c r="M15" s="89">
        <v>53179183616</v>
      </c>
      <c r="O15" s="52" t="s">
        <v>305</v>
      </c>
      <c r="Q15" s="53">
        <v>0.23</v>
      </c>
      <c r="S15" s="54">
        <v>0.41</v>
      </c>
      <c r="V15" s="45"/>
    </row>
    <row r="16" spans="1:24" ht="21" x14ac:dyDescent="0.2">
      <c r="A16" s="116" t="s">
        <v>306</v>
      </c>
      <c r="B16" s="116"/>
      <c r="D16" s="46" t="s">
        <v>87</v>
      </c>
      <c r="F16" s="46" t="s">
        <v>307</v>
      </c>
      <c r="H16" s="89">
        <v>282167044</v>
      </c>
      <c r="I16" s="66"/>
      <c r="J16" s="89">
        <v>500150239830</v>
      </c>
      <c r="K16" s="66"/>
      <c r="L16" s="66"/>
      <c r="M16" s="89">
        <v>15320916720</v>
      </c>
      <c r="O16" s="52" t="s">
        <v>308</v>
      </c>
      <c r="Q16" s="53" t="s">
        <v>87</v>
      </c>
      <c r="S16" s="54">
        <v>0.38700000000000001</v>
      </c>
      <c r="V16" s="45"/>
      <c r="W16" s="61"/>
      <c r="X16" s="61"/>
    </row>
    <row r="17" spans="1:22" ht="21" x14ac:dyDescent="0.2">
      <c r="A17" s="116" t="s">
        <v>309</v>
      </c>
      <c r="B17" s="116"/>
      <c r="D17" s="46" t="s">
        <v>87</v>
      </c>
      <c r="F17" s="46" t="s">
        <v>310</v>
      </c>
      <c r="H17" s="89">
        <v>2706888</v>
      </c>
      <c r="I17" s="66"/>
      <c r="J17" s="89">
        <v>2500000550160</v>
      </c>
      <c r="K17" s="66"/>
      <c r="L17" s="66"/>
      <c r="M17" s="89">
        <v>113396139694</v>
      </c>
      <c r="O17" s="52" t="s">
        <v>311</v>
      </c>
      <c r="Q17" s="53">
        <v>0.23</v>
      </c>
      <c r="S17" s="56">
        <v>0.38179999999999997</v>
      </c>
      <c r="V17" s="48"/>
    </row>
    <row r="18" spans="1:22" ht="21" x14ac:dyDescent="0.2">
      <c r="A18" s="116" t="s">
        <v>292</v>
      </c>
      <c r="B18" s="116"/>
      <c r="D18" s="46" t="s">
        <v>87</v>
      </c>
      <c r="F18" s="46" t="s">
        <v>124</v>
      </c>
      <c r="H18" s="89">
        <v>2000000</v>
      </c>
      <c r="I18" s="66"/>
      <c r="J18" s="89">
        <v>2000000000000</v>
      </c>
      <c r="K18" s="66"/>
      <c r="L18" s="66"/>
      <c r="M18" s="89">
        <v>45917698615</v>
      </c>
      <c r="O18" s="52" t="s">
        <v>312</v>
      </c>
      <c r="Q18" s="54">
        <v>0.23</v>
      </c>
      <c r="S18" s="54">
        <v>0.4</v>
      </c>
      <c r="V18" s="45"/>
    </row>
    <row r="19" spans="1:22" ht="21" x14ac:dyDescent="0.2">
      <c r="A19" s="116" t="s">
        <v>292</v>
      </c>
      <c r="B19" s="116"/>
      <c r="D19" s="46"/>
      <c r="F19" s="46" t="s">
        <v>313</v>
      </c>
      <c r="H19" s="89">
        <v>1500000</v>
      </c>
      <c r="I19" s="66"/>
      <c r="J19" s="89">
        <f>H19*1000000</f>
        <v>1500000000000</v>
      </c>
      <c r="K19" s="66"/>
      <c r="L19" s="66"/>
      <c r="M19" s="89">
        <v>1286469864</v>
      </c>
      <c r="O19" s="52" t="s">
        <v>314</v>
      </c>
      <c r="Q19" s="54">
        <v>0.23</v>
      </c>
      <c r="S19" s="54">
        <v>0.41</v>
      </c>
      <c r="V19" s="45"/>
    </row>
    <row r="20" spans="1:22" ht="21.75" thickBot="1" x14ac:dyDescent="0.5">
      <c r="A20" s="46"/>
      <c r="B20" s="46"/>
      <c r="D20" s="46"/>
      <c r="F20" s="46"/>
      <c r="H20" s="89"/>
      <c r="I20" s="66"/>
      <c r="J20" s="90">
        <f>SUM(J8:J19)</f>
        <v>22232149789990</v>
      </c>
      <c r="K20" s="66"/>
      <c r="L20" s="66"/>
      <c r="M20" s="90">
        <f>SUM(M8:M19)</f>
        <v>779782634297</v>
      </c>
      <c r="Q20" s="53"/>
      <c r="S20" s="53"/>
      <c r="V20" s="65"/>
    </row>
    <row r="21" spans="1:22" ht="14.45" customHeight="1" thickTop="1" x14ac:dyDescent="0.2">
      <c r="A21" s="46"/>
      <c r="B21" s="46"/>
      <c r="D21" s="46"/>
      <c r="F21" s="46"/>
      <c r="H21" s="51"/>
      <c r="J21" s="51"/>
      <c r="M21" s="51"/>
      <c r="Q21" s="57"/>
      <c r="S21" s="57"/>
      <c r="V21" s="48"/>
    </row>
    <row r="22" spans="1:22" ht="14.45" customHeight="1" x14ac:dyDescent="0.2">
      <c r="A22" s="46"/>
      <c r="B22" s="46"/>
      <c r="D22" s="46"/>
      <c r="F22" s="46"/>
      <c r="H22" s="51"/>
      <c r="J22" s="51"/>
      <c r="M22" s="51"/>
      <c r="Q22" s="58"/>
      <c r="S22" s="57"/>
      <c r="V22" s="45"/>
    </row>
    <row r="23" spans="1:22" ht="14.45" customHeight="1" x14ac:dyDescent="0.2">
      <c r="A23" s="46"/>
      <c r="B23" s="46"/>
      <c r="D23" s="46"/>
      <c r="F23" s="46"/>
      <c r="H23" s="51"/>
      <c r="J23" s="51"/>
      <c r="M23" s="51"/>
      <c r="Q23" s="58"/>
      <c r="S23" s="57"/>
      <c r="V23" s="48"/>
    </row>
    <row r="24" spans="1:22" ht="14.45" customHeight="1" x14ac:dyDescent="0.2">
      <c r="A24" s="46"/>
      <c r="B24" s="46"/>
      <c r="D24" s="46"/>
      <c r="F24" s="46"/>
      <c r="H24" s="51"/>
      <c r="J24" s="51"/>
      <c r="M24" s="51"/>
      <c r="Q24" s="59">
        <f>M24/31</f>
        <v>0</v>
      </c>
      <c r="S24" s="57"/>
      <c r="V24" s="45"/>
    </row>
    <row r="25" spans="1:22" ht="14.45" customHeight="1" x14ac:dyDescent="0.2">
      <c r="A25" s="46"/>
      <c r="B25" s="46"/>
      <c r="D25" s="46"/>
      <c r="F25" s="46"/>
      <c r="H25" s="51"/>
      <c r="J25" s="51"/>
      <c r="M25" s="51"/>
      <c r="Q25" s="57"/>
      <c r="S25" s="57"/>
      <c r="V25" s="45"/>
    </row>
    <row r="26" spans="1:22" ht="14.45" customHeight="1" x14ac:dyDescent="0.2">
      <c r="A26" s="46"/>
      <c r="B26" s="46"/>
      <c r="D26" s="46"/>
      <c r="F26" s="46"/>
      <c r="H26" s="51"/>
      <c r="J26" s="51"/>
      <c r="M26" s="51"/>
      <c r="Q26" s="57"/>
      <c r="S26" s="57"/>
      <c r="V26" s="48"/>
    </row>
    <row r="27" spans="1:22" ht="14.45" customHeight="1" x14ac:dyDescent="0.2">
      <c r="M27" s="66"/>
      <c r="V27" s="48"/>
    </row>
    <row r="28" spans="1:22" ht="14.45" customHeight="1" x14ac:dyDescent="0.2">
      <c r="M28" s="67"/>
      <c r="V28" s="45"/>
    </row>
    <row r="29" spans="1:22" ht="14.45" customHeight="1" x14ac:dyDescent="0.2">
      <c r="F29" s="60"/>
      <c r="M29" s="67"/>
      <c r="O29" s="60"/>
      <c r="S29" s="61"/>
      <c r="V29" s="45"/>
    </row>
    <row r="30" spans="1:22" ht="14.45" customHeight="1" x14ac:dyDescent="0.2">
      <c r="F30" s="62"/>
      <c r="J30" s="61"/>
      <c r="M30" s="61"/>
      <c r="O30" s="62"/>
      <c r="Q30" s="60"/>
      <c r="S30" s="61"/>
      <c r="V30" s="48"/>
    </row>
    <row r="31" spans="1:22" ht="14.45" customHeight="1" x14ac:dyDescent="0.2">
      <c r="F31" s="62"/>
      <c r="J31" s="60"/>
      <c r="M31" s="61"/>
      <c r="O31" s="62"/>
      <c r="Q31" s="60"/>
      <c r="S31" s="60"/>
      <c r="V31" s="48"/>
    </row>
    <row r="32" spans="1:22" ht="14.45" customHeight="1" x14ac:dyDescent="0.2">
      <c r="F32" s="62"/>
      <c r="J32" s="60"/>
      <c r="M32" s="62"/>
      <c r="O32" s="62"/>
      <c r="Q32" s="60"/>
      <c r="S32" s="60"/>
      <c r="V32" s="48"/>
    </row>
    <row r="33" spans="6:22" ht="14.45" customHeight="1" x14ac:dyDescent="0.2">
      <c r="F33" s="62"/>
      <c r="J33" s="60"/>
      <c r="M33" s="60"/>
      <c r="O33" s="62"/>
      <c r="Q33" s="62"/>
      <c r="S33" s="60"/>
      <c r="V33" s="45"/>
    </row>
    <row r="34" spans="6:22" ht="14.45" customHeight="1" x14ac:dyDescent="0.2">
      <c r="F34" s="62"/>
      <c r="J34" s="60"/>
      <c r="M34" s="62"/>
      <c r="O34" s="62"/>
      <c r="Q34" s="62"/>
      <c r="S34" s="60"/>
      <c r="V34" s="45"/>
    </row>
    <row r="35" spans="6:22" ht="14.45" customHeight="1" x14ac:dyDescent="0.2">
      <c r="F35" s="62"/>
      <c r="J35" s="62"/>
      <c r="M35" s="62"/>
      <c r="O35" s="62"/>
      <c r="Q35" s="62"/>
      <c r="S35" s="62"/>
      <c r="V35" s="48"/>
    </row>
    <row r="36" spans="6:22" ht="14.45" customHeight="1" x14ac:dyDescent="0.2">
      <c r="F36" s="60"/>
      <c r="J36" s="62"/>
      <c r="M36" s="62"/>
      <c r="O36" s="60"/>
      <c r="Q36" s="60"/>
      <c r="S36" s="62"/>
      <c r="V36" s="45"/>
    </row>
    <row r="37" spans="6:22" ht="14.45" customHeight="1" x14ac:dyDescent="0.2">
      <c r="F37" s="60"/>
      <c r="J37" s="62"/>
      <c r="M37" s="62"/>
      <c r="O37" s="60"/>
      <c r="Q37" s="60"/>
      <c r="S37" s="60"/>
      <c r="V37" s="48"/>
    </row>
    <row r="38" spans="6:22" ht="14.45" customHeight="1" x14ac:dyDescent="0.2">
      <c r="F38" s="60"/>
      <c r="J38" s="63"/>
      <c r="M38" s="62"/>
      <c r="O38" s="60"/>
      <c r="Q38" s="60"/>
      <c r="S38" s="60"/>
      <c r="V38" s="45"/>
    </row>
    <row r="39" spans="6:22" ht="14.45" customHeight="1" x14ac:dyDescent="0.2">
      <c r="F39" s="60"/>
      <c r="J39" s="60"/>
      <c r="M39" s="62"/>
      <c r="O39" s="60"/>
      <c r="Q39" s="60"/>
      <c r="S39" s="60"/>
      <c r="V39" s="45"/>
    </row>
    <row r="40" spans="6:22" ht="14.45" customHeight="1" x14ac:dyDescent="0.2">
      <c r="F40" s="62"/>
      <c r="J40" s="60"/>
      <c r="M40" s="60"/>
      <c r="O40" s="62"/>
      <c r="Q40" s="60"/>
      <c r="S40" s="60"/>
      <c r="V40" s="48"/>
    </row>
    <row r="41" spans="6:22" ht="14.45" customHeight="1" x14ac:dyDescent="0.2">
      <c r="F41" s="62"/>
      <c r="J41" s="60"/>
      <c r="M41" s="60"/>
      <c r="O41" s="62"/>
      <c r="Q41" s="62"/>
      <c r="S41" s="60"/>
      <c r="V41" s="48"/>
    </row>
    <row r="42" spans="6:22" ht="14.45" customHeight="1" x14ac:dyDescent="0.2">
      <c r="F42" s="62"/>
      <c r="J42" s="60"/>
      <c r="M42" s="60"/>
      <c r="O42" s="62"/>
      <c r="Q42" s="62"/>
      <c r="S42" s="62"/>
      <c r="V42" s="45"/>
    </row>
    <row r="43" spans="6:22" ht="14.45" customHeight="1" x14ac:dyDescent="0.2">
      <c r="F43" s="60"/>
      <c r="J43" s="62"/>
      <c r="M43" s="60"/>
      <c r="O43" s="60"/>
      <c r="Q43" s="60"/>
      <c r="S43" s="62"/>
      <c r="V43" s="48"/>
    </row>
    <row r="44" spans="6:22" ht="14.45" customHeight="1" x14ac:dyDescent="0.2">
      <c r="F44" s="60"/>
      <c r="J44" s="62"/>
      <c r="M44" s="62"/>
      <c r="O44" s="60"/>
      <c r="Q44" s="60"/>
      <c r="S44" s="60"/>
      <c r="V44" s="45"/>
    </row>
    <row r="45" spans="6:22" ht="14.45" customHeight="1" x14ac:dyDescent="0.2">
      <c r="F45" s="60"/>
      <c r="J45" s="60"/>
      <c r="M45" s="62"/>
      <c r="O45" s="60"/>
      <c r="Q45" s="62"/>
      <c r="S45" s="60"/>
      <c r="V45" s="48"/>
    </row>
    <row r="46" spans="6:22" ht="14.45" customHeight="1" x14ac:dyDescent="0.2">
      <c r="F46" s="60"/>
      <c r="J46" s="60"/>
      <c r="M46" s="62"/>
      <c r="O46" s="60"/>
      <c r="Q46" s="62"/>
      <c r="S46" s="60"/>
      <c r="V46" s="48"/>
    </row>
    <row r="47" spans="6:22" ht="14.45" customHeight="1" x14ac:dyDescent="0.2">
      <c r="F47" s="60"/>
      <c r="J47" s="62"/>
      <c r="M47" s="60"/>
      <c r="O47" s="60"/>
      <c r="Q47" s="60"/>
      <c r="S47" s="60"/>
      <c r="V47" s="45"/>
    </row>
    <row r="48" spans="6:22" ht="14.45" customHeight="1" x14ac:dyDescent="0.2">
      <c r="F48" s="62"/>
      <c r="J48" s="62"/>
      <c r="M48" s="60"/>
      <c r="O48" s="62"/>
      <c r="Q48" s="62"/>
      <c r="S48" s="60"/>
      <c r="V48" s="45"/>
    </row>
    <row r="49" spans="6:22" ht="14.45" customHeight="1" x14ac:dyDescent="0.2">
      <c r="F49" s="62"/>
      <c r="J49" s="60"/>
      <c r="M49" s="60"/>
      <c r="O49" s="62"/>
      <c r="Q49" s="62"/>
      <c r="S49" s="62"/>
      <c r="V49" s="48"/>
    </row>
    <row r="50" spans="6:22" ht="14.45" customHeight="1" x14ac:dyDescent="0.2">
      <c r="F50" s="60"/>
      <c r="J50" s="62"/>
      <c r="M50" s="60"/>
      <c r="O50" s="60"/>
      <c r="Q50" s="60"/>
      <c r="S50" s="62"/>
      <c r="V50" s="45"/>
    </row>
    <row r="51" spans="6:22" ht="14.45" customHeight="1" x14ac:dyDescent="0.2">
      <c r="F51" s="60"/>
      <c r="J51" s="62"/>
      <c r="M51" s="60"/>
      <c r="O51" s="60"/>
      <c r="Q51" s="60"/>
      <c r="S51" s="60"/>
      <c r="V51" s="48"/>
    </row>
    <row r="52" spans="6:22" ht="14.45" customHeight="1" x14ac:dyDescent="0.2">
      <c r="F52" s="62"/>
      <c r="J52" s="60"/>
      <c r="M52" s="62"/>
      <c r="O52" s="62"/>
      <c r="Q52" s="60"/>
      <c r="S52" s="60"/>
      <c r="V52" s="45"/>
    </row>
    <row r="53" spans="6:22" ht="14.45" customHeight="1" x14ac:dyDescent="0.2">
      <c r="F53" s="62"/>
      <c r="J53" s="60"/>
      <c r="M53" s="62"/>
      <c r="O53" s="63"/>
      <c r="Q53" s="60"/>
      <c r="S53" s="60"/>
      <c r="V53" s="45"/>
    </row>
    <row r="54" spans="6:22" ht="14.45" customHeight="1" x14ac:dyDescent="0.2">
      <c r="F54" s="63"/>
      <c r="J54" s="60"/>
      <c r="M54" s="60"/>
      <c r="O54" s="63"/>
      <c r="Q54" s="60"/>
      <c r="S54" s="62"/>
      <c r="V54" s="48"/>
    </row>
    <row r="55" spans="6:22" ht="14.45" customHeight="1" x14ac:dyDescent="0.2">
      <c r="F55" s="62"/>
      <c r="J55" s="60"/>
      <c r="M55" s="60"/>
      <c r="O55" s="63"/>
      <c r="Q55" s="62"/>
      <c r="S55" s="62"/>
      <c r="V55" s="48"/>
    </row>
    <row r="56" spans="6:22" ht="14.45" customHeight="1" x14ac:dyDescent="0.2">
      <c r="F56" s="62"/>
      <c r="J56" s="60"/>
      <c r="M56" s="62"/>
      <c r="O56" s="62"/>
      <c r="Q56" s="62"/>
      <c r="S56" s="62"/>
      <c r="V56" s="45"/>
    </row>
    <row r="57" spans="6:22" ht="14.45" customHeight="1" x14ac:dyDescent="0.2">
      <c r="F57" s="63"/>
      <c r="J57" s="62"/>
      <c r="M57" s="60"/>
      <c r="O57" s="63"/>
      <c r="Q57" s="60"/>
      <c r="S57" s="62"/>
      <c r="V57" s="48"/>
    </row>
    <row r="58" spans="6:22" ht="14.45" customHeight="1" x14ac:dyDescent="0.2">
      <c r="F58" s="60"/>
      <c r="J58" s="62"/>
      <c r="M58" s="62"/>
      <c r="O58" s="63"/>
      <c r="Q58" s="60"/>
      <c r="S58" s="60"/>
      <c r="V58" s="45"/>
    </row>
    <row r="59" spans="6:22" ht="14.45" customHeight="1" x14ac:dyDescent="0.2">
      <c r="F59" s="60"/>
      <c r="J59" s="60"/>
      <c r="M59" s="62"/>
      <c r="O59" s="63"/>
      <c r="Q59" s="60"/>
      <c r="S59" s="60"/>
      <c r="V59" s="48"/>
    </row>
    <row r="60" spans="6:22" ht="14.45" customHeight="1" x14ac:dyDescent="0.2">
      <c r="F60" s="60"/>
      <c r="J60" s="60"/>
      <c r="M60" s="60"/>
      <c r="O60" s="60"/>
      <c r="Q60" s="63"/>
      <c r="S60" s="60"/>
      <c r="V60" s="48"/>
    </row>
    <row r="61" spans="6:22" ht="14.45" customHeight="1" x14ac:dyDescent="0.2">
      <c r="F61" s="60"/>
      <c r="J61" s="60"/>
      <c r="M61" s="60"/>
      <c r="O61" s="60"/>
      <c r="Q61" s="63"/>
      <c r="S61" s="60"/>
      <c r="V61" s="45"/>
    </row>
    <row r="62" spans="6:22" ht="14.45" customHeight="1" x14ac:dyDescent="0.2">
      <c r="F62" s="63"/>
      <c r="J62" s="60"/>
      <c r="M62" s="60"/>
      <c r="O62" s="62"/>
      <c r="Q62" s="63"/>
      <c r="S62" s="60"/>
      <c r="V62" s="45"/>
    </row>
    <row r="63" spans="6:22" x14ac:dyDescent="0.2">
      <c r="F63" s="62"/>
      <c r="J63" s="60"/>
      <c r="M63" s="60"/>
      <c r="O63" s="62"/>
      <c r="Q63" s="62"/>
      <c r="S63" s="62"/>
      <c r="V63" s="64"/>
    </row>
    <row r="64" spans="6:22" x14ac:dyDescent="0.2">
      <c r="F64" s="63"/>
      <c r="J64" s="62"/>
      <c r="M64" s="60"/>
      <c r="O64" s="60"/>
      <c r="Q64" s="60"/>
      <c r="S64" s="62"/>
      <c r="V64" s="45"/>
    </row>
    <row r="65" spans="6:22" x14ac:dyDescent="0.2">
      <c r="F65" s="60"/>
      <c r="J65" s="62"/>
      <c r="M65" s="62"/>
      <c r="O65" s="60"/>
      <c r="Q65" s="60"/>
      <c r="S65" s="60"/>
      <c r="V65" s="48"/>
    </row>
    <row r="66" spans="6:22" x14ac:dyDescent="0.2">
      <c r="F66" s="60"/>
      <c r="J66" s="63"/>
      <c r="M66" s="62"/>
      <c r="O66" s="60"/>
      <c r="Q66" s="60"/>
      <c r="S66" s="60"/>
      <c r="V66" s="45"/>
    </row>
    <row r="67" spans="6:22" x14ac:dyDescent="0.2">
      <c r="F67" s="63"/>
      <c r="J67" s="60"/>
      <c r="M67" s="60"/>
      <c r="O67" s="60"/>
      <c r="Q67" s="60"/>
      <c r="S67" s="60"/>
      <c r="V67" s="45"/>
    </row>
    <row r="68" spans="6:22" x14ac:dyDescent="0.2">
      <c r="F68" s="60"/>
      <c r="J68" s="63"/>
      <c r="M68" s="60"/>
      <c r="O68" s="60"/>
      <c r="Q68" s="60"/>
      <c r="S68" s="63"/>
      <c r="V68" s="48"/>
    </row>
    <row r="69" spans="6:22" x14ac:dyDescent="0.2">
      <c r="F69" s="63"/>
      <c r="J69" s="63"/>
      <c r="M69" s="60"/>
      <c r="O69" s="62"/>
      <c r="Q69" s="62"/>
      <c r="S69" s="60"/>
      <c r="V69" s="48"/>
    </row>
    <row r="70" spans="6:22" x14ac:dyDescent="0.2">
      <c r="F70" s="62"/>
      <c r="J70" s="63"/>
      <c r="M70" s="60"/>
      <c r="O70" s="62"/>
      <c r="Q70" s="62"/>
      <c r="S70" s="62"/>
      <c r="V70" s="45"/>
    </row>
    <row r="71" spans="6:22" x14ac:dyDescent="0.2">
      <c r="F71" s="60"/>
      <c r="J71" s="63"/>
      <c r="M71" s="60"/>
      <c r="O71" s="60"/>
      <c r="Q71" s="60"/>
      <c r="S71" s="62"/>
      <c r="V71" s="48"/>
    </row>
    <row r="72" spans="6:22" x14ac:dyDescent="0.2">
      <c r="F72" s="63"/>
      <c r="J72" s="63"/>
      <c r="M72" s="63"/>
      <c r="O72" s="60"/>
      <c r="Q72" s="60"/>
      <c r="S72" s="63"/>
      <c r="V72" s="48"/>
    </row>
    <row r="73" spans="6:22" x14ac:dyDescent="0.2">
      <c r="F73" s="60"/>
      <c r="J73" s="63"/>
      <c r="M73" s="63"/>
      <c r="O73" s="60"/>
      <c r="Q73" s="60"/>
      <c r="S73" s="60"/>
      <c r="V73" s="45"/>
    </row>
    <row r="74" spans="6:22" x14ac:dyDescent="0.2">
      <c r="F74" s="63"/>
      <c r="J74" s="60"/>
      <c r="M74" s="63"/>
      <c r="O74" s="60"/>
      <c r="Q74" s="60"/>
      <c r="S74" s="60"/>
      <c r="V74" s="48"/>
    </row>
    <row r="75" spans="6:22" x14ac:dyDescent="0.2">
      <c r="F75" s="63"/>
      <c r="J75" s="63"/>
      <c r="M75" s="60"/>
      <c r="O75" s="60"/>
      <c r="Q75" s="63"/>
      <c r="S75" s="60"/>
      <c r="V75" s="45"/>
    </row>
    <row r="76" spans="6:22" x14ac:dyDescent="0.2">
      <c r="F76" s="63"/>
      <c r="J76" s="63"/>
      <c r="M76" s="60"/>
      <c r="O76" s="62"/>
      <c r="Q76" s="62"/>
      <c r="S76" s="63"/>
      <c r="V76" s="45"/>
    </row>
    <row r="77" spans="6:22" x14ac:dyDescent="0.2">
      <c r="F77" s="63"/>
      <c r="J77" s="63"/>
      <c r="M77" s="60"/>
      <c r="O77" s="62"/>
      <c r="Q77" s="62"/>
      <c r="S77" s="63"/>
      <c r="V77" s="48"/>
    </row>
    <row r="78" spans="6:22" x14ac:dyDescent="0.2">
      <c r="F78" s="63"/>
      <c r="J78" s="63"/>
      <c r="M78" s="60"/>
      <c r="O78" s="60"/>
      <c r="Q78" s="60"/>
      <c r="S78" s="63"/>
      <c r="V78" s="45"/>
    </row>
    <row r="79" spans="6:22" x14ac:dyDescent="0.2">
      <c r="F79" s="63"/>
      <c r="J79" s="63"/>
      <c r="M79" s="62"/>
      <c r="O79" s="63"/>
      <c r="Q79" s="60"/>
      <c r="S79" s="63"/>
      <c r="V79" s="48"/>
    </row>
    <row r="80" spans="6:22" x14ac:dyDescent="0.2">
      <c r="F80" s="63"/>
      <c r="J80" s="63"/>
      <c r="M80" s="62"/>
      <c r="O80" s="60"/>
      <c r="Q80" s="63"/>
      <c r="S80" s="63"/>
      <c r="V80" s="45"/>
    </row>
    <row r="81" spans="6:22" x14ac:dyDescent="0.2">
      <c r="F81" s="63"/>
      <c r="J81" s="63"/>
      <c r="M81" s="63"/>
      <c r="O81" s="60"/>
      <c r="Q81" s="63"/>
      <c r="V81" s="45"/>
    </row>
    <row r="82" spans="6:22" x14ac:dyDescent="0.2">
      <c r="F82" s="63"/>
      <c r="J82" s="63"/>
      <c r="M82" s="63"/>
      <c r="O82" s="60"/>
      <c r="Q82" s="63"/>
      <c r="V82" s="48"/>
    </row>
    <row r="83" spans="6:22" x14ac:dyDescent="0.2">
      <c r="F83" s="62"/>
      <c r="J83" s="63"/>
      <c r="M83" s="60"/>
      <c r="O83" s="62"/>
      <c r="Q83" s="63"/>
      <c r="V83" s="48"/>
    </row>
    <row r="84" spans="6:22" x14ac:dyDescent="0.2">
      <c r="F84" s="63"/>
      <c r="J84" s="63"/>
      <c r="M84" s="63"/>
      <c r="O84" s="62"/>
      <c r="Q84" s="63"/>
      <c r="V84" s="45"/>
    </row>
    <row r="85" spans="6:22" x14ac:dyDescent="0.2">
      <c r="F85" s="63"/>
      <c r="J85" s="63"/>
      <c r="M85" s="63"/>
      <c r="O85" s="63"/>
      <c r="Q85" s="63"/>
      <c r="V85" s="48"/>
    </row>
    <row r="86" spans="6:22" x14ac:dyDescent="0.2">
      <c r="F86" s="63"/>
      <c r="J86" s="62"/>
      <c r="M86" s="63"/>
      <c r="O86" s="63"/>
      <c r="Q86" s="63"/>
      <c r="V86" s="45"/>
    </row>
    <row r="87" spans="6:22" x14ac:dyDescent="0.2">
      <c r="F87" s="63"/>
      <c r="J87" s="60"/>
      <c r="M87" s="63"/>
      <c r="O87" s="63"/>
      <c r="Q87" s="63"/>
      <c r="V87" s="48"/>
    </row>
    <row r="88" spans="6:22" x14ac:dyDescent="0.2">
      <c r="F88" s="63"/>
      <c r="J88" s="60"/>
      <c r="M88" s="63"/>
      <c r="O88" s="63"/>
      <c r="Q88" s="63"/>
      <c r="V88" s="48"/>
    </row>
    <row r="89" spans="6:22" x14ac:dyDescent="0.2">
      <c r="F89" s="63"/>
      <c r="J89" s="60"/>
      <c r="M89" s="63"/>
      <c r="O89" s="63"/>
      <c r="Q89" s="63"/>
      <c r="V89" s="45"/>
    </row>
    <row r="90" spans="6:22" x14ac:dyDescent="0.2">
      <c r="F90" s="62"/>
      <c r="J90" s="62"/>
      <c r="M90" s="60"/>
      <c r="O90" s="63"/>
      <c r="Q90" s="63"/>
      <c r="V90" s="45"/>
    </row>
    <row r="91" spans="6:22" x14ac:dyDescent="0.2">
      <c r="F91" s="62"/>
      <c r="J91" s="62"/>
      <c r="M91" s="63"/>
      <c r="O91" s="63"/>
      <c r="Q91" s="62"/>
      <c r="V91" s="48"/>
    </row>
    <row r="92" spans="6:22" x14ac:dyDescent="0.2">
      <c r="F92" s="60"/>
      <c r="J92" s="62"/>
      <c r="M92" s="63"/>
      <c r="O92" s="60"/>
      <c r="Q92" s="60"/>
      <c r="V92" s="45"/>
    </row>
    <row r="93" spans="6:22" x14ac:dyDescent="0.2">
      <c r="F93" s="60"/>
      <c r="J93" s="62"/>
      <c r="M93" s="63"/>
      <c r="O93" s="63"/>
      <c r="Q93" s="60"/>
      <c r="V93" s="48"/>
    </row>
    <row r="94" spans="6:22" x14ac:dyDescent="0.2">
      <c r="F94" s="60"/>
      <c r="J94" s="60"/>
      <c r="M94" s="62"/>
      <c r="O94" s="60"/>
      <c r="Q94" s="60"/>
      <c r="V94" s="45"/>
    </row>
    <row r="95" spans="6:22" x14ac:dyDescent="0.2">
      <c r="F95" s="62"/>
      <c r="J95" s="60"/>
      <c r="M95" s="60"/>
      <c r="O95" s="62"/>
      <c r="Q95" s="60"/>
      <c r="V95" s="48"/>
    </row>
    <row r="96" spans="6:22" x14ac:dyDescent="0.2">
      <c r="F96" s="62"/>
      <c r="J96" s="60"/>
      <c r="M96" s="60"/>
      <c r="O96" s="62"/>
      <c r="Q96" s="60"/>
      <c r="V96" s="48"/>
    </row>
    <row r="97" spans="6:22" x14ac:dyDescent="0.2">
      <c r="F97" s="62"/>
      <c r="J97" s="63"/>
      <c r="M97" s="60"/>
      <c r="O97" s="63"/>
      <c r="Q97" s="62"/>
      <c r="V97" s="45"/>
    </row>
    <row r="98" spans="6:22" x14ac:dyDescent="0.2">
      <c r="F98" s="62"/>
      <c r="J98" s="60"/>
      <c r="M98" s="62"/>
      <c r="O98" s="63"/>
      <c r="Q98" s="62"/>
      <c r="V98" s="64"/>
    </row>
    <row r="99" spans="6:22" x14ac:dyDescent="0.2">
      <c r="F99" s="63"/>
      <c r="J99" s="62"/>
      <c r="M99" s="62"/>
      <c r="O99" s="63"/>
      <c r="Q99" s="60"/>
    </row>
    <row r="100" spans="6:22" x14ac:dyDescent="0.2">
      <c r="F100" s="63"/>
      <c r="J100" s="62"/>
      <c r="M100" s="62"/>
      <c r="O100" s="60"/>
      <c r="Q100" s="60"/>
    </row>
    <row r="101" spans="6:22" x14ac:dyDescent="0.2">
      <c r="F101" s="63"/>
      <c r="J101" s="60"/>
      <c r="M101" s="62"/>
      <c r="O101" s="60"/>
      <c r="Q101" s="60"/>
    </row>
    <row r="102" spans="6:22" x14ac:dyDescent="0.2">
      <c r="F102" s="63"/>
      <c r="J102" s="60"/>
      <c r="M102" s="60"/>
      <c r="O102" s="60"/>
      <c r="Q102" s="60"/>
    </row>
    <row r="103" spans="6:22" x14ac:dyDescent="0.2">
      <c r="F103" s="63"/>
      <c r="J103" s="60"/>
      <c r="M103" s="60"/>
      <c r="O103" s="60"/>
      <c r="Q103" s="60"/>
    </row>
    <row r="104" spans="6:22" x14ac:dyDescent="0.2">
      <c r="F104" s="63"/>
      <c r="J104" s="62"/>
      <c r="M104" s="63"/>
      <c r="O104" s="62"/>
      <c r="Q104" s="62"/>
    </row>
    <row r="105" spans="6:22" x14ac:dyDescent="0.2">
      <c r="F105" s="63"/>
      <c r="J105" s="62"/>
      <c r="M105" s="63"/>
      <c r="O105" s="62"/>
      <c r="Q105" s="62"/>
    </row>
    <row r="106" spans="6:22" x14ac:dyDescent="0.2">
      <c r="F106" s="63"/>
      <c r="J106" s="60"/>
      <c r="M106" s="60"/>
      <c r="O106" s="60"/>
      <c r="Q106" s="60"/>
    </row>
    <row r="107" spans="6:22" x14ac:dyDescent="0.2">
      <c r="F107" s="63"/>
      <c r="J107" s="60"/>
      <c r="M107" s="62"/>
      <c r="O107" s="60"/>
      <c r="Q107" s="60"/>
    </row>
    <row r="108" spans="6:22" x14ac:dyDescent="0.2">
      <c r="F108" s="60"/>
      <c r="J108" s="62"/>
      <c r="M108" s="62"/>
      <c r="O108" s="63"/>
      <c r="Q108" s="63"/>
    </row>
    <row r="109" spans="6:22" x14ac:dyDescent="0.2">
      <c r="F109" s="63"/>
      <c r="J109" s="62"/>
      <c r="M109" s="60"/>
      <c r="O109" s="60"/>
      <c r="Q109" s="63"/>
    </row>
    <row r="110" spans="6:22" x14ac:dyDescent="0.2">
      <c r="F110" s="63"/>
      <c r="J110" s="62"/>
      <c r="M110" s="60"/>
      <c r="O110" s="60"/>
      <c r="Q110" s="60"/>
    </row>
    <row r="111" spans="6:22" x14ac:dyDescent="0.2">
      <c r="F111" s="63"/>
      <c r="J111" s="62"/>
      <c r="M111" s="60"/>
      <c r="O111" s="62"/>
      <c r="Q111" s="62"/>
    </row>
    <row r="112" spans="6:22" x14ac:dyDescent="0.2">
      <c r="F112" s="63"/>
      <c r="J112" s="62"/>
      <c r="M112" s="60"/>
      <c r="O112" s="62"/>
      <c r="Q112" s="62"/>
    </row>
    <row r="113" spans="6:17" x14ac:dyDescent="0.2">
      <c r="F113" s="63"/>
      <c r="J113" s="60"/>
      <c r="M113" s="60"/>
      <c r="O113" s="60"/>
      <c r="Q113" s="60"/>
    </row>
    <row r="114" spans="6:17" x14ac:dyDescent="0.2">
      <c r="F114" s="63"/>
      <c r="J114" s="63"/>
      <c r="M114" s="62"/>
      <c r="O114" s="60"/>
      <c r="Q114" s="60"/>
    </row>
    <row r="115" spans="6:17" x14ac:dyDescent="0.2">
      <c r="F115" s="63"/>
      <c r="J115" s="62"/>
      <c r="M115" s="63"/>
      <c r="O115" s="60"/>
    </row>
    <row r="116" spans="6:17" x14ac:dyDescent="0.2">
      <c r="F116" s="63"/>
      <c r="J116" s="62"/>
      <c r="M116" s="63"/>
      <c r="O116" s="60"/>
    </row>
    <row r="117" spans="6:17" x14ac:dyDescent="0.2">
      <c r="F117" s="63"/>
      <c r="J117" s="60"/>
      <c r="M117" s="63"/>
      <c r="O117" s="60"/>
    </row>
    <row r="118" spans="6:17" x14ac:dyDescent="0.2">
      <c r="F118" s="63"/>
      <c r="J118" s="62"/>
      <c r="M118" s="63"/>
      <c r="O118" s="62"/>
    </row>
    <row r="119" spans="6:17" x14ac:dyDescent="0.2">
      <c r="F119" s="63"/>
      <c r="J119" s="62"/>
      <c r="M119" s="63"/>
      <c r="O119" s="63"/>
    </row>
    <row r="120" spans="6:17" x14ac:dyDescent="0.2">
      <c r="F120" s="63"/>
      <c r="J120" s="62"/>
      <c r="M120" s="63"/>
      <c r="O120" s="63"/>
    </row>
    <row r="121" spans="6:17" x14ac:dyDescent="0.2">
      <c r="F121" s="63"/>
      <c r="J121" s="62"/>
      <c r="M121" s="63"/>
      <c r="O121" s="63"/>
    </row>
    <row r="122" spans="6:17" x14ac:dyDescent="0.2">
      <c r="J122" s="62"/>
      <c r="M122" s="62"/>
    </row>
    <row r="123" spans="6:17" x14ac:dyDescent="0.2">
      <c r="J123" s="62"/>
      <c r="M123" s="60"/>
    </row>
    <row r="124" spans="6:17" x14ac:dyDescent="0.2">
      <c r="J124" s="60"/>
      <c r="M124" s="63"/>
    </row>
  </sheetData>
  <mergeCells count="19">
    <mergeCell ref="A17:B17"/>
    <mergeCell ref="A18:B18"/>
    <mergeCell ref="A19:B19"/>
    <mergeCell ref="A12:B12"/>
    <mergeCell ref="A8:B8"/>
    <mergeCell ref="A9:B9"/>
    <mergeCell ref="A10:B10"/>
    <mergeCell ref="A11:B11"/>
    <mergeCell ref="A13:B13"/>
    <mergeCell ref="A14:B14"/>
    <mergeCell ref="A15:B15"/>
    <mergeCell ref="A16:B16"/>
    <mergeCell ref="M6:M7"/>
    <mergeCell ref="A7:B7"/>
    <mergeCell ref="A1:S1"/>
    <mergeCell ref="A2:S2"/>
    <mergeCell ref="A3:S3"/>
    <mergeCell ref="B5:S5"/>
    <mergeCell ref="S6:S7"/>
  </mergeCells>
  <hyperlinks>
    <hyperlink ref="F11" r:id="rId1" display="https://admin.aminfarda.ir/Admin/Oragh/FundOraghTransaction.aspx?oid=2300&amp;basketId=1" xr:uid="{33D1C552-38C3-43AB-87A6-B47002DE13D8}"/>
  </hyperlinks>
  <pageMargins left="0.39" right="0.39" top="0.39" bottom="0.39" header="0" footer="0"/>
  <pageSetup scale="57" fitToHeight="0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A078-A58A-4449-A785-AABF1DFA4113}">
  <sheetPr>
    <pageSetUpPr fitToPage="1"/>
  </sheetPr>
  <dimension ref="A1:J22"/>
  <sheetViews>
    <sheetView rightToLeft="1" view="pageBreakPreview" zoomScaleNormal="100" zoomScaleSheetLayoutView="100" workbookViewId="0">
      <selection activeCell="D19" sqref="D19"/>
    </sheetView>
  </sheetViews>
  <sheetFormatPr defaultRowHeight="12.75" x14ac:dyDescent="0.2"/>
  <cols>
    <col min="1" max="1" width="5.140625" style="25" customWidth="1"/>
    <col min="2" max="2" width="40.285156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20.7109375" style="25" hidden="1" customWidth="1"/>
    <col min="7" max="7" width="1.28515625" style="25" hidden="1" customWidth="1"/>
    <col min="8" max="8" width="19.42578125" style="25" customWidth="1"/>
    <col min="9" max="9" width="1.28515625" style="25" hidden="1" customWidth="1"/>
    <col min="10" max="10" width="19.42578125" style="25" hidden="1" customWidth="1"/>
    <col min="11" max="11" width="0.28515625" style="25" customWidth="1"/>
    <col min="12" max="16384" width="9.140625" style="25"/>
  </cols>
  <sheetData>
    <row r="1" spans="1:10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21.75" customHeight="1" x14ac:dyDescent="0.2">
      <c r="A2" s="107" t="s">
        <v>189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4.45" customHeight="1" x14ac:dyDescent="0.2"/>
    <row r="5" spans="1:10" ht="14.45" customHeight="1" x14ac:dyDescent="0.2">
      <c r="A5" s="27" t="s">
        <v>243</v>
      </c>
      <c r="B5" s="108" t="s">
        <v>244</v>
      </c>
      <c r="C5" s="108"/>
      <c r="D5" s="108"/>
      <c r="E5" s="108"/>
      <c r="F5" s="108"/>
      <c r="G5" s="108"/>
      <c r="H5" s="108"/>
      <c r="I5" s="108"/>
      <c r="J5" s="108"/>
    </row>
    <row r="6" spans="1:10" ht="14.45" customHeight="1" x14ac:dyDescent="0.2">
      <c r="D6" s="106" t="s">
        <v>208</v>
      </c>
      <c r="E6" s="106"/>
      <c r="F6" s="106"/>
      <c r="H6" s="106" t="s">
        <v>209</v>
      </c>
      <c r="I6" s="106"/>
      <c r="J6" s="106"/>
    </row>
    <row r="7" spans="1:10" ht="36.4" customHeight="1" x14ac:dyDescent="0.2">
      <c r="A7" s="106" t="s">
        <v>245</v>
      </c>
      <c r="B7" s="106"/>
      <c r="D7" s="68" t="s">
        <v>246</v>
      </c>
      <c r="E7" s="69"/>
      <c r="F7" s="68" t="s">
        <v>247</v>
      </c>
      <c r="H7" s="68" t="s">
        <v>246</v>
      </c>
      <c r="I7" s="69"/>
      <c r="J7" s="68" t="s">
        <v>247</v>
      </c>
    </row>
    <row r="8" spans="1:10" ht="21.75" customHeight="1" x14ac:dyDescent="0.2">
      <c r="A8" s="111" t="str">
        <f>'[1]سود سپرده بانکی'!A8</f>
        <v>سپرده‌های بانک پاسارگاد</v>
      </c>
      <c r="B8" s="111"/>
      <c r="D8" s="31">
        <v>17887</v>
      </c>
      <c r="E8" s="26"/>
      <c r="F8" s="31"/>
      <c r="G8" s="26"/>
      <c r="H8" s="31">
        <v>27677861344</v>
      </c>
      <c r="I8" s="26"/>
      <c r="J8" s="31"/>
    </row>
    <row r="9" spans="1:10" ht="21.75" customHeight="1" x14ac:dyDescent="0.2">
      <c r="A9" s="112" t="str">
        <f>'[1]سود سپرده بانکی'!A9</f>
        <v>سپرده‌های بانک دی</v>
      </c>
      <c r="B9" s="112"/>
      <c r="D9" s="33">
        <v>71560813125</v>
      </c>
      <c r="E9" s="26"/>
      <c r="F9" s="33"/>
      <c r="G9" s="26"/>
      <c r="H9" s="33">
        <v>363521578999</v>
      </c>
      <c r="I9" s="26"/>
      <c r="J9" s="33"/>
    </row>
    <row r="10" spans="1:10" ht="21.75" customHeight="1" x14ac:dyDescent="0.2">
      <c r="A10" s="112" t="str">
        <f>'[1]سود سپرده بانکی'!A10</f>
        <v>سپرده‌های بانک شهر</v>
      </c>
      <c r="B10" s="112"/>
      <c r="D10" s="33">
        <v>53742409350</v>
      </c>
      <c r="E10" s="26"/>
      <c r="F10" s="33"/>
      <c r="G10" s="26"/>
      <c r="H10" s="33">
        <v>131906272871</v>
      </c>
      <c r="I10" s="26"/>
      <c r="J10" s="33"/>
    </row>
    <row r="11" spans="1:10" ht="21.75" customHeight="1" x14ac:dyDescent="0.2">
      <c r="A11" s="112" t="str">
        <f>'[1]سود سپرده بانکی'!A11</f>
        <v>سپرده‌های بانک گردشگری</v>
      </c>
      <c r="B11" s="112"/>
      <c r="D11" s="33">
        <v>160522763864</v>
      </c>
      <c r="E11" s="26"/>
      <c r="F11" s="33"/>
      <c r="G11" s="26"/>
      <c r="H11" s="33">
        <v>626952558209</v>
      </c>
      <c r="I11" s="26"/>
      <c r="J11" s="33"/>
    </row>
    <row r="12" spans="1:10" ht="21.75" customHeight="1" x14ac:dyDescent="0.2">
      <c r="A12" s="112" t="str">
        <f>'[1]سود سپرده بانکی'!A12</f>
        <v>سپرده‌های بانک ملت</v>
      </c>
      <c r="B12" s="112"/>
      <c r="D12" s="33">
        <v>105323367</v>
      </c>
      <c r="E12" s="26"/>
      <c r="F12" s="33"/>
      <c r="G12" s="26"/>
      <c r="H12" s="33">
        <v>40619599210</v>
      </c>
      <c r="I12" s="26"/>
      <c r="J12" s="33"/>
    </row>
    <row r="13" spans="1:10" ht="21.75" customHeight="1" x14ac:dyDescent="0.2">
      <c r="A13" s="112" t="str">
        <f>'[1]سود سپرده بانکی'!A13</f>
        <v>سپرده‌های بانک اقتصاد نوین</v>
      </c>
      <c r="B13" s="112"/>
      <c r="D13" s="33">
        <v>1569609</v>
      </c>
      <c r="E13" s="26"/>
      <c r="F13" s="33"/>
      <c r="G13" s="26"/>
      <c r="H13" s="33">
        <v>6145531</v>
      </c>
      <c r="I13" s="26"/>
      <c r="J13" s="33"/>
    </row>
    <row r="14" spans="1:10" ht="21.75" customHeight="1" x14ac:dyDescent="0.2">
      <c r="A14" s="112" t="str">
        <f>'[1]سود سپرده بانکی'!A14</f>
        <v>سپرده‌های بانک پارسیان</v>
      </c>
      <c r="B14" s="112"/>
      <c r="D14" s="33">
        <v>2399</v>
      </c>
      <c r="E14" s="26"/>
      <c r="F14" s="33"/>
      <c r="G14" s="26"/>
      <c r="H14" s="33">
        <v>12145</v>
      </c>
      <c r="I14" s="26"/>
      <c r="J14" s="33"/>
    </row>
    <row r="15" spans="1:10" ht="21.75" customHeight="1" x14ac:dyDescent="0.2">
      <c r="A15" s="112" t="str">
        <f>'[1]سود سپرده بانکی'!A15</f>
        <v>سپرده‌های بانک خاورمیانه</v>
      </c>
      <c r="B15" s="112"/>
      <c r="D15" s="33">
        <v>5120</v>
      </c>
      <c r="E15" s="26"/>
      <c r="F15" s="33"/>
      <c r="G15" s="26"/>
      <c r="H15" s="33">
        <v>111889</v>
      </c>
      <c r="I15" s="26"/>
      <c r="J15" s="33"/>
    </row>
    <row r="16" spans="1:10" ht="21.75" customHeight="1" x14ac:dyDescent="0.2">
      <c r="A16" s="112" t="str">
        <f>'[1]سود سپرده بانکی'!A16</f>
        <v>سپرده‌های بانک صادرات</v>
      </c>
      <c r="B16" s="112"/>
      <c r="D16" s="33">
        <v>8632447928</v>
      </c>
      <c r="E16" s="26"/>
      <c r="F16" s="33"/>
      <c r="G16" s="26"/>
      <c r="H16" s="33">
        <v>14480256644</v>
      </c>
      <c r="I16" s="26"/>
      <c r="J16" s="33"/>
    </row>
    <row r="17" spans="1:10" ht="21.75" customHeight="1" x14ac:dyDescent="0.2">
      <c r="A17" s="118" t="s">
        <v>315</v>
      </c>
      <c r="B17" s="118"/>
      <c r="D17" s="33">
        <v>158356164</v>
      </c>
      <c r="E17" s="26"/>
      <c r="F17" s="33"/>
      <c r="G17" s="26"/>
      <c r="H17" s="33">
        <v>158356164</v>
      </c>
      <c r="I17" s="26"/>
      <c r="J17" s="33"/>
    </row>
    <row r="18" spans="1:10" ht="21.75" customHeight="1" thickBot="1" x14ac:dyDescent="0.25">
      <c r="A18" s="110" t="s">
        <v>70</v>
      </c>
      <c r="B18" s="110"/>
      <c r="D18" s="34">
        <f>SUM(D8:D17)</f>
        <v>294723708813</v>
      </c>
      <c r="E18" s="26"/>
      <c r="F18" s="34"/>
      <c r="G18" s="26"/>
      <c r="H18" s="34">
        <f>SUM(H8:H17)</f>
        <v>1205322753006</v>
      </c>
      <c r="I18" s="26"/>
      <c r="J18" s="34"/>
    </row>
    <row r="19" spans="1:10" ht="13.5" thickTop="1" x14ac:dyDescent="0.2">
      <c r="D19" s="70"/>
      <c r="H19" s="38"/>
    </row>
    <row r="21" spans="1:10" x14ac:dyDescent="0.2">
      <c r="D21" s="26">
        <f>D18-'سود سپرده بانکی (2)'!G18</f>
        <v>0</v>
      </c>
      <c r="E21" s="26"/>
      <c r="F21" s="26"/>
      <c r="G21" s="26"/>
      <c r="H21" s="26">
        <f>H18-'سود سپرده بانکی (2)'!M18</f>
        <v>0</v>
      </c>
    </row>
    <row r="22" spans="1:10" x14ac:dyDescent="0.2">
      <c r="D22" s="26"/>
      <c r="E22" s="26"/>
      <c r="F22" s="26"/>
      <c r="G22" s="26"/>
      <c r="H22" s="26"/>
    </row>
  </sheetData>
  <mergeCells count="18">
    <mergeCell ref="A13:B13"/>
    <mergeCell ref="A14:B14"/>
    <mergeCell ref="A15:B15"/>
    <mergeCell ref="A16:B16"/>
    <mergeCell ref="A18:B18"/>
    <mergeCell ref="A17:B17"/>
    <mergeCell ref="A12:B12"/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32"/>
  <sheetViews>
    <sheetView rightToLeft="1" view="pageBreakPreview" zoomScaleNormal="100" zoomScaleSheetLayoutView="100" workbookViewId="0">
      <selection activeCell="B14" sqref="B14:H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4" ht="29.1" customHeight="1" x14ac:dyDescent="0.2">
      <c r="A1" s="93" t="s">
        <v>0</v>
      </c>
      <c r="B1" s="93"/>
      <c r="C1" s="93"/>
      <c r="D1" s="93"/>
      <c r="E1" s="93"/>
      <c r="F1" s="93"/>
    </row>
    <row r="2" spans="1:14" ht="21.75" customHeight="1" x14ac:dyDescent="0.2">
      <c r="A2" s="93" t="s">
        <v>189</v>
      </c>
      <c r="B2" s="93"/>
      <c r="C2" s="93"/>
      <c r="D2" s="93"/>
      <c r="E2" s="93"/>
      <c r="F2" s="93"/>
    </row>
    <row r="3" spans="1:14" ht="21.75" customHeight="1" x14ac:dyDescent="0.2">
      <c r="A3" s="93" t="s">
        <v>2</v>
      </c>
      <c r="B3" s="93"/>
      <c r="C3" s="93"/>
      <c r="D3" s="93"/>
      <c r="E3" s="93"/>
      <c r="F3" s="93"/>
    </row>
    <row r="4" spans="1:14" ht="14.45" customHeight="1" x14ac:dyDescent="0.2"/>
    <row r="5" spans="1:14" ht="29.1" customHeight="1" x14ac:dyDescent="0.2">
      <c r="A5" s="1" t="s">
        <v>248</v>
      </c>
      <c r="B5" s="94" t="s">
        <v>204</v>
      </c>
      <c r="C5" s="94"/>
      <c r="D5" s="94"/>
      <c r="E5" s="94"/>
      <c r="F5" s="94"/>
    </row>
    <row r="6" spans="1:14" ht="14.45" customHeight="1" x14ac:dyDescent="0.2">
      <c r="D6" s="2" t="s">
        <v>208</v>
      </c>
      <c r="F6" s="2" t="s">
        <v>9</v>
      </c>
    </row>
    <row r="7" spans="1:14" ht="14.45" customHeight="1" x14ac:dyDescent="0.2">
      <c r="A7" s="95" t="s">
        <v>204</v>
      </c>
      <c r="B7" s="95"/>
      <c r="D7" s="4" t="s">
        <v>186</v>
      </c>
      <c r="F7" s="4" t="s">
        <v>186</v>
      </c>
    </row>
    <row r="8" spans="1:14" ht="21.75" customHeight="1" x14ac:dyDescent="0.2">
      <c r="A8" s="97" t="s">
        <v>204</v>
      </c>
      <c r="B8" s="97"/>
      <c r="D8" s="75">
        <v>7480802</v>
      </c>
      <c r="E8" s="21"/>
      <c r="F8" s="75">
        <v>4016691854</v>
      </c>
    </row>
    <row r="9" spans="1:14" ht="21.75" customHeight="1" x14ac:dyDescent="0.2">
      <c r="A9" s="99" t="s">
        <v>249</v>
      </c>
      <c r="B9" s="99"/>
      <c r="D9" s="76">
        <v>0</v>
      </c>
      <c r="E9" s="21"/>
      <c r="F9" s="76">
        <v>892046226</v>
      </c>
    </row>
    <row r="10" spans="1:14" ht="21.75" customHeight="1" x14ac:dyDescent="0.2">
      <c r="A10" s="101" t="s">
        <v>250</v>
      </c>
      <c r="B10" s="101"/>
      <c r="D10" s="77">
        <v>353659280</v>
      </c>
      <c r="E10" s="21"/>
      <c r="F10" s="77">
        <v>552481873</v>
      </c>
    </row>
    <row r="11" spans="1:14" ht="21.75" customHeight="1" x14ac:dyDescent="0.2">
      <c r="A11" s="102" t="s">
        <v>70</v>
      </c>
      <c r="B11" s="102"/>
      <c r="D11" s="79">
        <v>361140082</v>
      </c>
      <c r="E11" s="21"/>
      <c r="F11" s="79">
        <v>5461219953</v>
      </c>
    </row>
    <row r="14" spans="1:14" x14ac:dyDescent="0.2">
      <c r="D14" s="21"/>
      <c r="E14" s="21"/>
      <c r="F14" s="21"/>
    </row>
    <row r="15" spans="1:14" x14ac:dyDescent="0.2">
      <c r="D15" s="21"/>
      <c r="E15" s="21"/>
      <c r="F15" s="21"/>
      <c r="N15" s="23"/>
    </row>
    <row r="16" spans="1:14" x14ac:dyDescent="0.2">
      <c r="D16" s="21"/>
      <c r="E16" s="21"/>
      <c r="F16" s="21"/>
      <c r="N16" s="23"/>
    </row>
    <row r="17" spans="4:14" x14ac:dyDescent="0.2">
      <c r="D17" s="92"/>
      <c r="E17" s="21"/>
      <c r="F17" s="92"/>
    </row>
    <row r="18" spans="4:14" x14ac:dyDescent="0.2">
      <c r="D18" s="21"/>
      <c r="E18" s="21"/>
      <c r="F18" s="21"/>
      <c r="N18" s="23"/>
    </row>
    <row r="19" spans="4:14" x14ac:dyDescent="0.2">
      <c r="D19" s="21"/>
      <c r="E19" s="21"/>
      <c r="F19" s="21"/>
      <c r="N19" s="23"/>
    </row>
    <row r="20" spans="4:14" x14ac:dyDescent="0.2">
      <c r="D20" s="21"/>
      <c r="E20" s="21"/>
      <c r="F20" s="21"/>
      <c r="N20" s="23"/>
    </row>
    <row r="21" spans="4:14" x14ac:dyDescent="0.2">
      <c r="D21" s="21"/>
      <c r="E21" s="21"/>
      <c r="F21" s="21"/>
    </row>
    <row r="22" spans="4:14" x14ac:dyDescent="0.2">
      <c r="D22" s="21"/>
      <c r="E22" s="21"/>
      <c r="F22" s="21"/>
    </row>
    <row r="23" spans="4:14" x14ac:dyDescent="0.2">
      <c r="D23" s="21"/>
      <c r="E23" s="21"/>
      <c r="F23" s="21"/>
    </row>
    <row r="24" spans="4:14" x14ac:dyDescent="0.2">
      <c r="D24" s="21"/>
      <c r="E24" s="21"/>
      <c r="F24" s="21"/>
    </row>
    <row r="25" spans="4:14" x14ac:dyDescent="0.2">
      <c r="D25" s="21"/>
      <c r="E25" s="21"/>
      <c r="F25" s="21"/>
    </row>
    <row r="26" spans="4:14" x14ac:dyDescent="0.2">
      <c r="D26" s="21"/>
      <c r="E26" s="21"/>
      <c r="F26" s="21"/>
    </row>
    <row r="27" spans="4:14" x14ac:dyDescent="0.2">
      <c r="D27" s="21"/>
      <c r="E27" s="21"/>
      <c r="F27" s="21"/>
    </row>
    <row r="28" spans="4:14" x14ac:dyDescent="0.2">
      <c r="D28" s="21"/>
      <c r="E28" s="21"/>
      <c r="F28" s="21"/>
    </row>
    <row r="29" spans="4:14" x14ac:dyDescent="0.2">
      <c r="D29" s="21"/>
      <c r="E29" s="21"/>
      <c r="F29" s="21"/>
    </row>
    <row r="30" spans="4:14" x14ac:dyDescent="0.2">
      <c r="D30" s="21"/>
      <c r="E30" s="21"/>
      <c r="F30" s="21"/>
    </row>
    <row r="31" spans="4:14" x14ac:dyDescent="0.2">
      <c r="D31" s="21"/>
      <c r="E31" s="21"/>
      <c r="F31" s="21"/>
    </row>
    <row r="32" spans="4:14" x14ac:dyDescent="0.2">
      <c r="D32" s="21"/>
      <c r="E32" s="21"/>
      <c r="F32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29"/>
  <sheetViews>
    <sheetView rightToLeft="1" view="pageBreakPreview" topLeftCell="B2" zoomScaleNormal="100" zoomScaleSheetLayoutView="100" workbookViewId="0">
      <selection activeCell="G24" sqref="G24:U27"/>
    </sheetView>
  </sheetViews>
  <sheetFormatPr defaultRowHeight="18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6.28515625" bestFit="1" customWidth="1"/>
    <col min="12" max="12" width="1.28515625" customWidth="1"/>
    <col min="13" max="13" width="20.140625" bestFit="1" customWidth="1"/>
    <col min="14" max="14" width="1.28515625" customWidth="1"/>
    <col min="15" max="15" width="19.28515625" bestFit="1" customWidth="1"/>
    <col min="16" max="16" width="1.28515625" customWidth="1"/>
    <col min="17" max="17" width="18.140625" bestFit="1" customWidth="1"/>
    <col min="18" max="18" width="1.28515625" customWidth="1"/>
    <col min="19" max="19" width="20.140625" bestFit="1" customWidth="1"/>
    <col min="20" max="20" width="0.28515625" customWidth="1"/>
    <col min="22" max="22" width="23.7109375" bestFit="1" customWidth="1"/>
    <col min="23" max="23" width="16.42578125" bestFit="1" customWidth="1"/>
    <col min="24" max="24" width="16.42578125" style="76" bestFit="1" customWidth="1"/>
  </cols>
  <sheetData>
    <row r="1" spans="1:25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25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25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25" ht="14.45" customHeight="1" x14ac:dyDescent="0.2"/>
    <row r="5" spans="1:25" ht="14.45" customHeight="1" x14ac:dyDescent="0.2">
      <c r="A5" s="94" t="s">
        <v>211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25" ht="14.45" customHeight="1" x14ac:dyDescent="0.2">
      <c r="A6" s="95" t="s">
        <v>72</v>
      </c>
      <c r="C6" s="95" t="s">
        <v>251</v>
      </c>
      <c r="D6" s="95"/>
      <c r="E6" s="95"/>
      <c r="F6" s="95"/>
      <c r="G6" s="95"/>
      <c r="I6" s="95" t="s">
        <v>208</v>
      </c>
      <c r="J6" s="95"/>
      <c r="K6" s="95"/>
      <c r="L6" s="95"/>
      <c r="M6" s="95"/>
      <c r="O6" s="95" t="s">
        <v>209</v>
      </c>
      <c r="P6" s="95"/>
      <c r="Q6" s="95"/>
      <c r="R6" s="95"/>
      <c r="S6" s="95"/>
    </row>
    <row r="7" spans="1:25" ht="29.1" customHeight="1" x14ac:dyDescent="0.2">
      <c r="A7" s="95"/>
      <c r="C7" s="19" t="s">
        <v>252</v>
      </c>
      <c r="D7" s="3"/>
      <c r="E7" s="19" t="s">
        <v>253</v>
      </c>
      <c r="F7" s="3"/>
      <c r="G7" s="19" t="s">
        <v>254</v>
      </c>
      <c r="I7" s="19" t="s">
        <v>255</v>
      </c>
      <c r="J7" s="3"/>
      <c r="K7" s="19" t="s">
        <v>256</v>
      </c>
      <c r="L7" s="3"/>
      <c r="M7" s="19" t="s">
        <v>257</v>
      </c>
      <c r="O7" s="19" t="s">
        <v>255</v>
      </c>
      <c r="P7" s="3"/>
      <c r="Q7" s="19" t="s">
        <v>256</v>
      </c>
      <c r="R7" s="3"/>
      <c r="S7" s="19" t="s">
        <v>257</v>
      </c>
    </row>
    <row r="8" spans="1:25" ht="21.75" customHeight="1" x14ac:dyDescent="0.2">
      <c r="A8" s="5" t="s">
        <v>45</v>
      </c>
      <c r="C8" s="5" t="s">
        <v>258</v>
      </c>
      <c r="E8" s="75">
        <v>3200000</v>
      </c>
      <c r="F8" s="21"/>
      <c r="G8" s="75">
        <v>1840</v>
      </c>
      <c r="H8" s="21"/>
      <c r="I8" s="75">
        <v>5888000000</v>
      </c>
      <c r="J8" s="21"/>
      <c r="K8" s="75">
        <v>28095433</v>
      </c>
      <c r="L8" s="21"/>
      <c r="M8" s="75">
        <v>5859904567</v>
      </c>
      <c r="N8" s="21"/>
      <c r="O8" s="75">
        <v>5888000000</v>
      </c>
      <c r="P8" s="21"/>
      <c r="Q8" s="75">
        <v>28095433</v>
      </c>
      <c r="R8" s="21"/>
      <c r="S8" s="75">
        <v>5859904567</v>
      </c>
      <c r="V8" s="80"/>
      <c r="W8" s="76"/>
      <c r="Y8" s="80"/>
    </row>
    <row r="9" spans="1:25" ht="21.75" customHeight="1" x14ac:dyDescent="0.2">
      <c r="A9" s="8" t="s">
        <v>35</v>
      </c>
      <c r="C9" s="8" t="s">
        <v>259</v>
      </c>
      <c r="E9" s="76">
        <v>6741479</v>
      </c>
      <c r="F9" s="21"/>
      <c r="G9" s="76">
        <v>120</v>
      </c>
      <c r="H9" s="21"/>
      <c r="I9" s="76">
        <v>808977480</v>
      </c>
      <c r="J9" s="21"/>
      <c r="K9" s="76">
        <v>47954851</v>
      </c>
      <c r="L9" s="21"/>
      <c r="M9" s="76">
        <v>761022629</v>
      </c>
      <c r="N9" s="21"/>
      <c r="O9" s="76">
        <v>808977480</v>
      </c>
      <c r="P9" s="21"/>
      <c r="Q9" s="76">
        <v>47954851</v>
      </c>
      <c r="R9" s="21"/>
      <c r="S9" s="76">
        <v>761022629</v>
      </c>
      <c r="V9" s="80"/>
      <c r="W9" s="76"/>
      <c r="Y9" s="80"/>
    </row>
    <row r="10" spans="1:25" ht="21.75" customHeight="1" x14ac:dyDescent="0.2">
      <c r="A10" s="8" t="s">
        <v>32</v>
      </c>
      <c r="C10" s="8" t="s">
        <v>260</v>
      </c>
      <c r="E10" s="76">
        <v>1000000</v>
      </c>
      <c r="F10" s="21"/>
      <c r="G10" s="76">
        <v>6928</v>
      </c>
      <c r="H10" s="21"/>
      <c r="I10" s="76">
        <v>0</v>
      </c>
      <c r="J10" s="21"/>
      <c r="K10" s="76">
        <v>0</v>
      </c>
      <c r="L10" s="21"/>
      <c r="M10" s="76">
        <v>0</v>
      </c>
      <c r="N10" s="21"/>
      <c r="O10" s="76">
        <v>6928000000</v>
      </c>
      <c r="P10" s="21"/>
      <c r="Q10" s="76">
        <v>334205997</v>
      </c>
      <c r="R10" s="21"/>
      <c r="S10" s="76">
        <v>6593794003</v>
      </c>
      <c r="V10" s="80"/>
      <c r="W10" s="76"/>
      <c r="Y10" s="80"/>
    </row>
    <row r="11" spans="1:25" ht="21.75" customHeight="1" x14ac:dyDescent="0.2">
      <c r="A11" s="8" t="s">
        <v>24</v>
      </c>
      <c r="C11" s="8" t="s">
        <v>258</v>
      </c>
      <c r="E11" s="76">
        <v>5060069</v>
      </c>
      <c r="F11" s="21"/>
      <c r="G11" s="76">
        <v>740</v>
      </c>
      <c r="H11" s="21"/>
      <c r="I11" s="76">
        <v>3744451060</v>
      </c>
      <c r="J11" s="21"/>
      <c r="K11" s="76">
        <v>116781154</v>
      </c>
      <c r="L11" s="21"/>
      <c r="M11" s="76">
        <v>3627669906</v>
      </c>
      <c r="N11" s="21"/>
      <c r="O11" s="76">
        <v>3744451060</v>
      </c>
      <c r="P11" s="21"/>
      <c r="Q11" s="76">
        <v>116781154</v>
      </c>
      <c r="R11" s="21"/>
      <c r="S11" s="76">
        <v>3627669906</v>
      </c>
      <c r="V11" s="80"/>
      <c r="W11" s="76"/>
      <c r="Y11" s="80"/>
    </row>
    <row r="12" spans="1:25" ht="21.75" customHeight="1" x14ac:dyDescent="0.2">
      <c r="A12" s="8" t="s">
        <v>219</v>
      </c>
      <c r="C12" s="8" t="s">
        <v>261</v>
      </c>
      <c r="E12" s="76">
        <v>7912015</v>
      </c>
      <c r="F12" s="21"/>
      <c r="G12" s="76">
        <v>190</v>
      </c>
      <c r="H12" s="21"/>
      <c r="I12" s="76">
        <v>0</v>
      </c>
      <c r="J12" s="21"/>
      <c r="K12" s="76">
        <v>0</v>
      </c>
      <c r="L12" s="21"/>
      <c r="M12" s="76">
        <v>0</v>
      </c>
      <c r="N12" s="21"/>
      <c r="O12" s="76">
        <v>1503282850</v>
      </c>
      <c r="P12" s="21"/>
      <c r="Q12" s="76">
        <v>60289450</v>
      </c>
      <c r="R12" s="21"/>
      <c r="S12" s="76">
        <v>1442993400</v>
      </c>
      <c r="V12" s="80"/>
      <c r="W12" s="76"/>
      <c r="Y12" s="80"/>
    </row>
    <row r="13" spans="1:25" ht="21.75" customHeight="1" x14ac:dyDescent="0.2">
      <c r="A13" s="8" t="s">
        <v>30</v>
      </c>
      <c r="C13" s="8" t="s">
        <v>262</v>
      </c>
      <c r="E13" s="76">
        <v>621899</v>
      </c>
      <c r="F13" s="21"/>
      <c r="G13" s="76">
        <v>1100</v>
      </c>
      <c r="H13" s="21"/>
      <c r="I13" s="76">
        <v>684088900</v>
      </c>
      <c r="J13" s="21"/>
      <c r="K13" s="76">
        <v>20895146</v>
      </c>
      <c r="L13" s="21"/>
      <c r="M13" s="76">
        <v>663193754</v>
      </c>
      <c r="N13" s="21"/>
      <c r="O13" s="76">
        <v>684088900</v>
      </c>
      <c r="P13" s="21"/>
      <c r="Q13" s="76">
        <v>20895146</v>
      </c>
      <c r="R13" s="21"/>
      <c r="S13" s="76">
        <v>663193754</v>
      </c>
      <c r="V13" s="80"/>
      <c r="W13" s="76"/>
      <c r="Y13" s="80"/>
    </row>
    <row r="14" spans="1:25" ht="21.75" customHeight="1" x14ac:dyDescent="0.2">
      <c r="A14" s="8" t="s">
        <v>23</v>
      </c>
      <c r="C14" s="8" t="s">
        <v>9</v>
      </c>
      <c r="E14" s="76">
        <v>21712602</v>
      </c>
      <c r="F14" s="21"/>
      <c r="G14" s="76">
        <v>120</v>
      </c>
      <c r="H14" s="21"/>
      <c r="I14" s="76">
        <v>2605512240</v>
      </c>
      <c r="J14" s="21"/>
      <c r="K14" s="76">
        <v>17724573</v>
      </c>
      <c r="L14" s="21"/>
      <c r="M14" s="76">
        <v>2587787667</v>
      </c>
      <c r="N14" s="21"/>
      <c r="O14" s="76">
        <v>2605512240</v>
      </c>
      <c r="P14" s="21"/>
      <c r="Q14" s="76">
        <v>17724573</v>
      </c>
      <c r="R14" s="21"/>
      <c r="S14" s="76">
        <v>2587787667</v>
      </c>
      <c r="V14" s="80"/>
      <c r="W14" s="76"/>
      <c r="Y14" s="80"/>
    </row>
    <row r="15" spans="1:25" ht="21.75" customHeight="1" x14ac:dyDescent="0.2">
      <c r="A15" s="8" t="s">
        <v>33</v>
      </c>
      <c r="C15" s="8" t="s">
        <v>7</v>
      </c>
      <c r="E15" s="76">
        <v>2951000</v>
      </c>
      <c r="F15" s="21"/>
      <c r="G15" s="76">
        <v>487</v>
      </c>
      <c r="H15" s="21"/>
      <c r="I15" s="76">
        <v>1437137000</v>
      </c>
      <c r="J15" s="21"/>
      <c r="K15" s="76">
        <v>76423628</v>
      </c>
      <c r="L15" s="21"/>
      <c r="M15" s="76">
        <v>1360713372</v>
      </c>
      <c r="N15" s="21"/>
      <c r="O15" s="76">
        <v>1437137000</v>
      </c>
      <c r="P15" s="21"/>
      <c r="Q15" s="76">
        <v>76423628</v>
      </c>
      <c r="R15" s="21"/>
      <c r="S15" s="76">
        <v>1360713372</v>
      </c>
      <c r="V15" s="80"/>
      <c r="W15" s="76"/>
      <c r="Y15" s="80"/>
    </row>
    <row r="16" spans="1:25" ht="21.75" customHeight="1" x14ac:dyDescent="0.2">
      <c r="A16" s="8" t="s">
        <v>65</v>
      </c>
      <c r="C16" s="8" t="s">
        <v>260</v>
      </c>
      <c r="E16" s="76">
        <v>303003995</v>
      </c>
      <c r="F16" s="21"/>
      <c r="G16" s="76">
        <v>93</v>
      </c>
      <c r="H16" s="21"/>
      <c r="I16" s="76">
        <v>0</v>
      </c>
      <c r="J16" s="21"/>
      <c r="K16" s="76">
        <v>0</v>
      </c>
      <c r="L16" s="21"/>
      <c r="M16" s="76">
        <v>0</v>
      </c>
      <c r="N16" s="21"/>
      <c r="O16" s="76">
        <v>28179371535</v>
      </c>
      <c r="P16" s="21"/>
      <c r="Q16" s="76">
        <v>987116121</v>
      </c>
      <c r="R16" s="21"/>
      <c r="S16" s="76">
        <v>27192255414</v>
      </c>
      <c r="V16" s="80"/>
      <c r="W16" s="76"/>
      <c r="Y16" s="80"/>
    </row>
    <row r="17" spans="1:25" ht="21.75" customHeight="1" x14ac:dyDescent="0.2">
      <c r="A17" s="8" t="s">
        <v>217</v>
      </c>
      <c r="C17" s="8" t="s">
        <v>263</v>
      </c>
      <c r="E17" s="76">
        <v>2386011</v>
      </c>
      <c r="F17" s="21"/>
      <c r="G17" s="76">
        <v>740</v>
      </c>
      <c r="H17" s="21"/>
      <c r="I17" s="76">
        <v>0</v>
      </c>
      <c r="J17" s="21"/>
      <c r="K17" s="76">
        <v>0</v>
      </c>
      <c r="L17" s="21"/>
      <c r="M17" s="76">
        <v>0</v>
      </c>
      <c r="N17" s="21"/>
      <c r="O17" s="76">
        <v>1765648140</v>
      </c>
      <c r="P17" s="21"/>
      <c r="Q17" s="76">
        <v>17955744</v>
      </c>
      <c r="R17" s="21"/>
      <c r="S17" s="76">
        <v>1747692396</v>
      </c>
      <c r="V17" s="80"/>
      <c r="W17" s="76"/>
      <c r="Y17" s="80"/>
    </row>
    <row r="18" spans="1:25" ht="21.75" customHeight="1" x14ac:dyDescent="0.2">
      <c r="A18" s="8" t="s">
        <v>28</v>
      </c>
      <c r="C18" s="8" t="s">
        <v>9</v>
      </c>
      <c r="E18" s="76">
        <v>69735</v>
      </c>
      <c r="F18" s="21"/>
      <c r="G18" s="76">
        <v>4500</v>
      </c>
      <c r="H18" s="21"/>
      <c r="I18" s="76">
        <v>313807500</v>
      </c>
      <c r="J18" s="21"/>
      <c r="K18" s="76">
        <v>13965255</v>
      </c>
      <c r="L18" s="21"/>
      <c r="M18" s="76">
        <v>299842245</v>
      </c>
      <c r="N18" s="21"/>
      <c r="O18" s="76">
        <v>313807500</v>
      </c>
      <c r="P18" s="21"/>
      <c r="Q18" s="76">
        <v>13965255</v>
      </c>
      <c r="R18" s="21"/>
      <c r="S18" s="76">
        <v>299842245</v>
      </c>
      <c r="V18" s="80"/>
      <c r="W18" s="76"/>
      <c r="Y18" s="80"/>
    </row>
    <row r="19" spans="1:25" ht="21.75" customHeight="1" x14ac:dyDescent="0.2">
      <c r="A19" s="8" t="s">
        <v>27</v>
      </c>
      <c r="C19" s="8" t="s">
        <v>264</v>
      </c>
      <c r="E19" s="76">
        <v>980000</v>
      </c>
      <c r="F19" s="21"/>
      <c r="G19" s="76">
        <v>6000</v>
      </c>
      <c r="H19" s="21"/>
      <c r="I19" s="76">
        <v>5880000000</v>
      </c>
      <c r="J19" s="21"/>
      <c r="K19" s="76">
        <v>265349902</v>
      </c>
      <c r="L19" s="21"/>
      <c r="M19" s="76">
        <v>5614650098</v>
      </c>
      <c r="N19" s="21"/>
      <c r="O19" s="76">
        <v>5880000000</v>
      </c>
      <c r="P19" s="21"/>
      <c r="Q19" s="76">
        <v>265349902</v>
      </c>
      <c r="R19" s="21"/>
      <c r="S19" s="76">
        <v>5614650098</v>
      </c>
      <c r="V19" s="80"/>
      <c r="W19" s="76"/>
      <c r="Y19" s="80"/>
    </row>
    <row r="20" spans="1:25" ht="21.75" customHeight="1" x14ac:dyDescent="0.2">
      <c r="A20" s="8" t="s">
        <v>66</v>
      </c>
      <c r="C20" s="8" t="s">
        <v>265</v>
      </c>
      <c r="E20" s="76">
        <v>13599999</v>
      </c>
      <c r="F20" s="21"/>
      <c r="G20" s="76">
        <v>145</v>
      </c>
      <c r="H20" s="21"/>
      <c r="I20" s="76">
        <v>0</v>
      </c>
      <c r="J20" s="21"/>
      <c r="K20" s="76">
        <v>0</v>
      </c>
      <c r="L20" s="21"/>
      <c r="M20" s="76">
        <v>0</v>
      </c>
      <c r="N20" s="21"/>
      <c r="O20" s="76">
        <v>1971999855</v>
      </c>
      <c r="P20" s="21"/>
      <c r="Q20" s="76">
        <v>0</v>
      </c>
      <c r="R20" s="21"/>
      <c r="S20" s="76">
        <v>1971999855</v>
      </c>
      <c r="V20" s="80"/>
      <c r="W20" s="76"/>
      <c r="Y20" s="80"/>
    </row>
    <row r="21" spans="1:25" ht="21.75" customHeight="1" x14ac:dyDescent="0.2">
      <c r="A21" s="11" t="s">
        <v>19</v>
      </c>
      <c r="C21" s="8" t="s">
        <v>258</v>
      </c>
      <c r="E21" s="78">
        <v>1675000</v>
      </c>
      <c r="F21" s="21"/>
      <c r="G21" s="78">
        <v>170</v>
      </c>
      <c r="H21" s="21"/>
      <c r="I21" s="77">
        <v>284750000</v>
      </c>
      <c r="J21" s="21"/>
      <c r="K21" s="77">
        <v>21126030</v>
      </c>
      <c r="L21" s="21"/>
      <c r="M21" s="77">
        <v>263623970</v>
      </c>
      <c r="N21" s="21"/>
      <c r="O21" s="77">
        <v>284750000</v>
      </c>
      <c r="P21" s="21"/>
      <c r="Q21" s="77">
        <v>21126030</v>
      </c>
      <c r="R21" s="21"/>
      <c r="S21" s="77">
        <v>263623970</v>
      </c>
      <c r="V21" s="80"/>
      <c r="W21" s="76"/>
      <c r="Y21" s="80"/>
    </row>
    <row r="22" spans="1:25" ht="21.75" customHeight="1" x14ac:dyDescent="0.2">
      <c r="A22" s="15" t="s">
        <v>70</v>
      </c>
      <c r="C22" s="9"/>
      <c r="E22" s="78"/>
      <c r="F22" s="87"/>
      <c r="G22" s="78"/>
      <c r="H22" s="21"/>
      <c r="I22" s="79">
        <f>SUM(I8:I21)</f>
        <v>21646724180</v>
      </c>
      <c r="J22" s="21"/>
      <c r="K22" s="79">
        <f>SUM(K8:K21)</f>
        <v>608315972</v>
      </c>
      <c r="L22" s="21"/>
      <c r="M22" s="79">
        <f>SUM(M8:M21)</f>
        <v>21038408208</v>
      </c>
      <c r="N22" s="21"/>
      <c r="O22" s="79">
        <f>SUM(O8:O21)</f>
        <v>61995026560</v>
      </c>
      <c r="P22" s="21"/>
      <c r="Q22" s="79">
        <f>SUM(Q8:Q21)</f>
        <v>2007883284</v>
      </c>
      <c r="R22" s="21"/>
      <c r="S22" s="79">
        <f>SUM(S8:S21)</f>
        <v>59987143276</v>
      </c>
      <c r="V22" s="80"/>
      <c r="W22" s="76"/>
      <c r="Y22" s="80"/>
    </row>
    <row r="23" spans="1:25" x14ac:dyDescent="0.2">
      <c r="V23" s="80"/>
      <c r="W23" s="76"/>
      <c r="Y23" s="80"/>
    </row>
    <row r="24" spans="1:25" x14ac:dyDescent="0.2"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V24" s="80"/>
      <c r="W24" s="76"/>
      <c r="Y24" s="80"/>
    </row>
    <row r="25" spans="1:25" x14ac:dyDescent="0.2"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V25" s="80"/>
      <c r="W25" s="76"/>
      <c r="Y25" s="80"/>
    </row>
    <row r="26" spans="1:25" x14ac:dyDescent="0.2"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V26" s="80"/>
      <c r="W26" s="76"/>
      <c r="Y26" s="80"/>
    </row>
    <row r="27" spans="1:25" x14ac:dyDescent="0.2"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V27" s="80"/>
      <c r="W27" s="76"/>
      <c r="Y27" s="80"/>
    </row>
    <row r="28" spans="1:25" x14ac:dyDescent="0.2"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V28" s="80"/>
      <c r="Y28" s="80"/>
    </row>
    <row r="29" spans="1:25" x14ac:dyDescent="0.2"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8"/>
  <sheetViews>
    <sheetView rightToLeft="1" view="pageBreakPreview" topLeftCell="A16" zoomScaleNormal="100" zoomScaleSheetLayoutView="100" workbookViewId="0">
      <selection activeCell="H31" sqref="H31:T41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6.28515625" bestFit="1" customWidth="1"/>
    <col min="4" max="4" width="1.28515625" customWidth="1"/>
    <col min="5" max="5" width="11" bestFit="1" customWidth="1"/>
    <col min="6" max="7" width="1.28515625" customWidth="1"/>
    <col min="8" max="8" width="19.140625" bestFit="1" customWidth="1"/>
    <col min="9" max="9" width="1.28515625" customWidth="1"/>
    <col min="10" max="10" width="20.42578125" bestFit="1" customWidth="1"/>
    <col min="11" max="11" width="1.28515625" customWidth="1"/>
    <col min="12" max="12" width="11.140625" bestFit="1" customWidth="1"/>
    <col min="13" max="13" width="1.28515625" customWidth="1"/>
    <col min="14" max="14" width="20.42578125" bestFit="1" customWidth="1"/>
    <col min="15" max="15" width="1.28515625" customWidth="1"/>
    <col min="16" max="16" width="22.140625" bestFit="1" customWidth="1"/>
    <col min="17" max="17" width="1.28515625" customWidth="1"/>
    <col min="18" max="18" width="11.140625" bestFit="1" customWidth="1"/>
    <col min="19" max="19" width="1.28515625" customWidth="1"/>
    <col min="20" max="20" width="22.140625" bestFit="1" customWidth="1"/>
    <col min="21" max="21" width="0.28515625" customWidth="1"/>
  </cols>
  <sheetData>
    <row r="1" spans="1:20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0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0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14.45" customHeight="1" x14ac:dyDescent="0.2"/>
    <row r="5" spans="1:20" ht="14.45" customHeight="1" x14ac:dyDescent="0.2">
      <c r="A5" s="94" t="s">
        <v>266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</row>
    <row r="6" spans="1:20" ht="14.45" customHeight="1" x14ac:dyDescent="0.2">
      <c r="A6" s="95" t="s">
        <v>192</v>
      </c>
      <c r="J6" s="95" t="s">
        <v>208</v>
      </c>
      <c r="K6" s="95"/>
      <c r="L6" s="95"/>
      <c r="M6" s="95"/>
      <c r="N6" s="95"/>
      <c r="P6" s="95" t="s">
        <v>209</v>
      </c>
      <c r="Q6" s="95"/>
      <c r="R6" s="95"/>
      <c r="S6" s="95"/>
      <c r="T6" s="95"/>
    </row>
    <row r="7" spans="1:20" ht="29.1" customHeight="1" x14ac:dyDescent="0.2">
      <c r="A7" s="95"/>
      <c r="C7" s="18" t="s">
        <v>267</v>
      </c>
      <c r="E7" s="119" t="s">
        <v>112</v>
      </c>
      <c r="F7" s="119"/>
      <c r="H7" s="18" t="s">
        <v>268</v>
      </c>
      <c r="J7" s="19" t="s">
        <v>269</v>
      </c>
      <c r="K7" s="3"/>
      <c r="L7" s="19" t="s">
        <v>256</v>
      </c>
      <c r="M7" s="3"/>
      <c r="N7" s="19" t="s">
        <v>270</v>
      </c>
      <c r="P7" s="19" t="s">
        <v>269</v>
      </c>
      <c r="Q7" s="3"/>
      <c r="R7" s="19" t="s">
        <v>256</v>
      </c>
      <c r="S7" s="3"/>
      <c r="T7" s="19" t="s">
        <v>270</v>
      </c>
    </row>
    <row r="8" spans="1:20" ht="21.75" customHeight="1" x14ac:dyDescent="0.2">
      <c r="A8" s="5" t="s">
        <v>163</v>
      </c>
      <c r="C8" s="3"/>
      <c r="E8" s="5" t="s">
        <v>165</v>
      </c>
      <c r="F8" s="3"/>
      <c r="H8" s="7">
        <v>23</v>
      </c>
      <c r="J8" s="75">
        <v>3962582814</v>
      </c>
      <c r="K8" s="21"/>
      <c r="L8" s="75">
        <v>0</v>
      </c>
      <c r="M8" s="21"/>
      <c r="N8" s="75">
        <v>3962582814</v>
      </c>
      <c r="O8" s="21"/>
      <c r="P8" s="75">
        <v>3962582814</v>
      </c>
      <c r="Q8" s="21"/>
      <c r="R8" s="75">
        <v>0</v>
      </c>
      <c r="S8" s="21"/>
      <c r="T8" s="75">
        <v>3962582814</v>
      </c>
    </row>
    <row r="9" spans="1:20" ht="21.75" customHeight="1" x14ac:dyDescent="0.2">
      <c r="A9" s="8" t="s">
        <v>124</v>
      </c>
      <c r="E9" s="8" t="s">
        <v>126</v>
      </c>
      <c r="H9" s="10">
        <v>23</v>
      </c>
      <c r="J9" s="76">
        <v>55942751041</v>
      </c>
      <c r="K9" s="21"/>
      <c r="L9" s="76">
        <v>0</v>
      </c>
      <c r="M9" s="21"/>
      <c r="N9" s="76">
        <v>55942751041</v>
      </c>
      <c r="O9" s="21"/>
      <c r="P9" s="76">
        <v>207587783456</v>
      </c>
      <c r="Q9" s="21"/>
      <c r="R9" s="76">
        <v>0</v>
      </c>
      <c r="S9" s="21"/>
      <c r="T9" s="76">
        <v>207587783456</v>
      </c>
    </row>
    <row r="10" spans="1:20" ht="21.75" customHeight="1" x14ac:dyDescent="0.2">
      <c r="A10" s="8" t="s">
        <v>157</v>
      </c>
      <c r="E10" s="8" t="s">
        <v>159</v>
      </c>
      <c r="H10" s="10">
        <v>23</v>
      </c>
      <c r="J10" s="76">
        <v>45501897239</v>
      </c>
      <c r="K10" s="21"/>
      <c r="L10" s="76">
        <v>0</v>
      </c>
      <c r="M10" s="21"/>
      <c r="N10" s="76">
        <v>45501897239</v>
      </c>
      <c r="O10" s="21"/>
      <c r="P10" s="76">
        <v>173073282673</v>
      </c>
      <c r="Q10" s="21"/>
      <c r="R10" s="76">
        <v>0</v>
      </c>
      <c r="S10" s="21"/>
      <c r="T10" s="76">
        <v>173073282673</v>
      </c>
    </row>
    <row r="11" spans="1:20" ht="21.75" customHeight="1" x14ac:dyDescent="0.2">
      <c r="A11" s="8" t="s">
        <v>154</v>
      </c>
      <c r="E11" s="8" t="s">
        <v>156</v>
      </c>
      <c r="H11" s="10">
        <v>23</v>
      </c>
      <c r="J11" s="76">
        <v>49122171555</v>
      </c>
      <c r="K11" s="21"/>
      <c r="L11" s="76">
        <v>0</v>
      </c>
      <c r="M11" s="21"/>
      <c r="N11" s="76">
        <v>49122171555</v>
      </c>
      <c r="O11" s="21"/>
      <c r="P11" s="76">
        <v>326225213026</v>
      </c>
      <c r="Q11" s="21"/>
      <c r="R11" s="76">
        <v>0</v>
      </c>
      <c r="S11" s="21"/>
      <c r="T11" s="76">
        <v>326225213026</v>
      </c>
    </row>
    <row r="12" spans="1:20" ht="21.75" customHeight="1" x14ac:dyDescent="0.2">
      <c r="A12" s="8" t="s">
        <v>166</v>
      </c>
      <c r="E12" s="8" t="s">
        <v>168</v>
      </c>
      <c r="H12" s="10">
        <v>23</v>
      </c>
      <c r="J12" s="76">
        <v>2830220855</v>
      </c>
      <c r="K12" s="21"/>
      <c r="L12" s="76">
        <v>0</v>
      </c>
      <c r="M12" s="21"/>
      <c r="N12" s="76">
        <v>2830220855</v>
      </c>
      <c r="O12" s="21"/>
      <c r="P12" s="76">
        <v>2830220855</v>
      </c>
      <c r="Q12" s="21"/>
      <c r="R12" s="76">
        <v>0</v>
      </c>
      <c r="S12" s="21"/>
      <c r="T12" s="76">
        <v>2830220855</v>
      </c>
    </row>
    <row r="13" spans="1:20" ht="21.75" customHeight="1" x14ac:dyDescent="0.2">
      <c r="A13" s="8" t="s">
        <v>169</v>
      </c>
      <c r="E13" s="8" t="s">
        <v>172</v>
      </c>
      <c r="H13" s="10">
        <v>23</v>
      </c>
      <c r="J13" s="76">
        <v>42838923520</v>
      </c>
      <c r="K13" s="21"/>
      <c r="L13" s="76">
        <v>0</v>
      </c>
      <c r="M13" s="21"/>
      <c r="N13" s="76">
        <v>42838923520</v>
      </c>
      <c r="O13" s="21"/>
      <c r="P13" s="76">
        <v>170387245582</v>
      </c>
      <c r="Q13" s="21"/>
      <c r="R13" s="76">
        <v>0</v>
      </c>
      <c r="S13" s="21"/>
      <c r="T13" s="76">
        <v>170387245582</v>
      </c>
    </row>
    <row r="14" spans="1:20" ht="21.75" customHeight="1" x14ac:dyDescent="0.2">
      <c r="A14" s="8" t="s">
        <v>121</v>
      </c>
      <c r="E14" s="8" t="s">
        <v>123</v>
      </c>
      <c r="H14" s="10">
        <v>23</v>
      </c>
      <c r="J14" s="76">
        <v>34104678852</v>
      </c>
      <c r="K14" s="21"/>
      <c r="L14" s="76">
        <v>0</v>
      </c>
      <c r="M14" s="21"/>
      <c r="N14" s="76">
        <v>34104678852</v>
      </c>
      <c r="O14" s="21"/>
      <c r="P14" s="76">
        <v>138615971032</v>
      </c>
      <c r="Q14" s="21"/>
      <c r="R14" s="76">
        <v>0</v>
      </c>
      <c r="S14" s="21"/>
      <c r="T14" s="76">
        <v>138615971032</v>
      </c>
    </row>
    <row r="15" spans="1:20" ht="21.75" customHeight="1" x14ac:dyDescent="0.2">
      <c r="A15" s="8" t="s">
        <v>169</v>
      </c>
      <c r="E15" s="8" t="s">
        <v>172</v>
      </c>
      <c r="H15" s="10">
        <v>23</v>
      </c>
      <c r="J15" s="76">
        <v>44457180161</v>
      </c>
      <c r="K15" s="21"/>
      <c r="L15" s="76">
        <v>0</v>
      </c>
      <c r="M15" s="21"/>
      <c r="N15" s="76">
        <v>44457180161</v>
      </c>
      <c r="O15" s="21"/>
      <c r="P15" s="76">
        <v>176838665792</v>
      </c>
      <c r="Q15" s="21"/>
      <c r="R15" s="76">
        <v>0</v>
      </c>
      <c r="S15" s="21"/>
      <c r="T15" s="76">
        <v>176838665792</v>
      </c>
    </row>
    <row r="16" spans="1:20" ht="21.75" customHeight="1" x14ac:dyDescent="0.2">
      <c r="A16" s="8" t="s">
        <v>151</v>
      </c>
      <c r="E16" s="8" t="s">
        <v>153</v>
      </c>
      <c r="H16" s="10">
        <v>23</v>
      </c>
      <c r="J16" s="76">
        <v>41750266154</v>
      </c>
      <c r="K16" s="21"/>
      <c r="L16" s="76">
        <v>0</v>
      </c>
      <c r="M16" s="21"/>
      <c r="N16" s="76">
        <v>41750266154</v>
      </c>
      <c r="O16" s="21"/>
      <c r="P16" s="76">
        <v>158047403084</v>
      </c>
      <c r="Q16" s="21"/>
      <c r="R16" s="76">
        <v>0</v>
      </c>
      <c r="S16" s="21"/>
      <c r="T16" s="76">
        <v>158047403084</v>
      </c>
    </row>
    <row r="17" spans="1:20" ht="21.75" customHeight="1" x14ac:dyDescent="0.2">
      <c r="A17" s="8" t="s">
        <v>148</v>
      </c>
      <c r="E17" s="8" t="s">
        <v>150</v>
      </c>
      <c r="H17" s="10">
        <v>23</v>
      </c>
      <c r="J17" s="76">
        <v>12153069255</v>
      </c>
      <c r="K17" s="21"/>
      <c r="L17" s="76">
        <v>0</v>
      </c>
      <c r="M17" s="21"/>
      <c r="N17" s="76">
        <v>12153069255</v>
      </c>
      <c r="O17" s="21"/>
      <c r="P17" s="76">
        <v>45879441471</v>
      </c>
      <c r="Q17" s="21"/>
      <c r="R17" s="76">
        <v>0</v>
      </c>
      <c r="S17" s="21"/>
      <c r="T17" s="76">
        <v>45879441471</v>
      </c>
    </row>
    <row r="18" spans="1:20" ht="21.75" customHeight="1" x14ac:dyDescent="0.2">
      <c r="A18" s="8" t="s">
        <v>145</v>
      </c>
      <c r="E18" s="8" t="s">
        <v>147</v>
      </c>
      <c r="H18" s="10">
        <v>23</v>
      </c>
      <c r="J18" s="76">
        <v>14685645760</v>
      </c>
      <c r="K18" s="21"/>
      <c r="L18" s="76">
        <v>0</v>
      </c>
      <c r="M18" s="21"/>
      <c r="N18" s="76">
        <v>14685645760</v>
      </c>
      <c r="O18" s="21"/>
      <c r="P18" s="76">
        <v>59680051283</v>
      </c>
      <c r="Q18" s="21"/>
      <c r="R18" s="76">
        <v>0</v>
      </c>
      <c r="S18" s="21"/>
      <c r="T18" s="76">
        <v>59680051283</v>
      </c>
    </row>
    <row r="19" spans="1:20" ht="21.75" customHeight="1" x14ac:dyDescent="0.2">
      <c r="A19" s="8" t="s">
        <v>160</v>
      </c>
      <c r="E19" s="8" t="s">
        <v>162</v>
      </c>
      <c r="H19" s="10">
        <v>23</v>
      </c>
      <c r="J19" s="76">
        <v>4213570219</v>
      </c>
      <c r="K19" s="21"/>
      <c r="L19" s="76">
        <v>0</v>
      </c>
      <c r="M19" s="21"/>
      <c r="N19" s="76">
        <v>4213570219</v>
      </c>
      <c r="O19" s="21"/>
      <c r="P19" s="76">
        <v>16710287953</v>
      </c>
      <c r="Q19" s="21"/>
      <c r="R19" s="76">
        <v>0</v>
      </c>
      <c r="S19" s="21"/>
      <c r="T19" s="76">
        <v>16710287953</v>
      </c>
    </row>
    <row r="20" spans="1:20" ht="21.75" customHeight="1" x14ac:dyDescent="0.2">
      <c r="A20" s="8" t="s">
        <v>142</v>
      </c>
      <c r="E20" s="8" t="s">
        <v>144</v>
      </c>
      <c r="H20" s="10">
        <v>23</v>
      </c>
      <c r="J20" s="76">
        <v>14394456413</v>
      </c>
      <c r="K20" s="21"/>
      <c r="L20" s="76">
        <v>0</v>
      </c>
      <c r="M20" s="21"/>
      <c r="N20" s="76">
        <v>14394456413</v>
      </c>
      <c r="O20" s="21"/>
      <c r="P20" s="76">
        <v>54317323093</v>
      </c>
      <c r="Q20" s="21"/>
      <c r="R20" s="76">
        <v>0</v>
      </c>
      <c r="S20" s="21"/>
      <c r="T20" s="76">
        <v>54317323093</v>
      </c>
    </row>
    <row r="21" spans="1:20" ht="21.75" customHeight="1" x14ac:dyDescent="0.2">
      <c r="A21" s="8" t="s">
        <v>133</v>
      </c>
      <c r="E21" s="8" t="s">
        <v>135</v>
      </c>
      <c r="H21" s="10">
        <v>23</v>
      </c>
      <c r="J21" s="76">
        <v>13212527831</v>
      </c>
      <c r="K21" s="21"/>
      <c r="L21" s="76">
        <v>0</v>
      </c>
      <c r="M21" s="21"/>
      <c r="N21" s="76">
        <v>13212527831</v>
      </c>
      <c r="O21" s="21"/>
      <c r="P21" s="76">
        <v>73714190631</v>
      </c>
      <c r="Q21" s="21"/>
      <c r="R21" s="76">
        <v>0</v>
      </c>
      <c r="S21" s="21"/>
      <c r="T21" s="76">
        <v>73714190631</v>
      </c>
    </row>
    <row r="22" spans="1:20" ht="21.75" customHeight="1" x14ac:dyDescent="0.2">
      <c r="A22" s="8" t="s">
        <v>139</v>
      </c>
      <c r="E22" s="8" t="s">
        <v>141</v>
      </c>
      <c r="H22" s="10">
        <v>20.5</v>
      </c>
      <c r="J22" s="76">
        <v>4467120059</v>
      </c>
      <c r="K22" s="21"/>
      <c r="L22" s="76">
        <v>0</v>
      </c>
      <c r="M22" s="21"/>
      <c r="N22" s="76">
        <v>4467120059</v>
      </c>
      <c r="O22" s="21"/>
      <c r="P22" s="76">
        <v>17081511939</v>
      </c>
      <c r="Q22" s="21"/>
      <c r="R22" s="76">
        <v>0</v>
      </c>
      <c r="S22" s="21"/>
      <c r="T22" s="76">
        <v>17081511939</v>
      </c>
    </row>
    <row r="23" spans="1:20" ht="21.75" customHeight="1" x14ac:dyDescent="0.2">
      <c r="A23" s="8" t="s">
        <v>127</v>
      </c>
      <c r="E23" s="8" t="s">
        <v>129</v>
      </c>
      <c r="H23" s="10">
        <v>23</v>
      </c>
      <c r="J23" s="76">
        <v>57918869189</v>
      </c>
      <c r="K23" s="21"/>
      <c r="L23" s="76">
        <v>0</v>
      </c>
      <c r="M23" s="21"/>
      <c r="N23" s="76">
        <v>57918869189</v>
      </c>
      <c r="O23" s="21"/>
      <c r="P23" s="76">
        <v>236991699141</v>
      </c>
      <c r="Q23" s="21"/>
      <c r="R23" s="76">
        <v>0</v>
      </c>
      <c r="S23" s="21"/>
      <c r="T23" s="76">
        <v>236991699141</v>
      </c>
    </row>
    <row r="24" spans="1:20" ht="21.75" customHeight="1" x14ac:dyDescent="0.2">
      <c r="A24" s="8" t="s">
        <v>136</v>
      </c>
      <c r="E24" s="8" t="s">
        <v>138</v>
      </c>
      <c r="H24" s="10">
        <v>20.5</v>
      </c>
      <c r="J24" s="76">
        <v>11526304595</v>
      </c>
      <c r="K24" s="21"/>
      <c r="L24" s="76">
        <v>0</v>
      </c>
      <c r="M24" s="21"/>
      <c r="N24" s="76">
        <v>11526304595</v>
      </c>
      <c r="O24" s="21"/>
      <c r="P24" s="76">
        <v>43747174965</v>
      </c>
      <c r="Q24" s="21"/>
      <c r="R24" s="76">
        <v>0</v>
      </c>
      <c r="S24" s="21"/>
      <c r="T24" s="76">
        <v>43747174965</v>
      </c>
    </row>
    <row r="25" spans="1:20" ht="21.75" customHeight="1" x14ac:dyDescent="0.2">
      <c r="A25" s="8" t="s">
        <v>130</v>
      </c>
      <c r="E25" s="8" t="s">
        <v>132</v>
      </c>
      <c r="H25" s="10">
        <v>18</v>
      </c>
      <c r="J25" s="76">
        <v>12654247962</v>
      </c>
      <c r="K25" s="21"/>
      <c r="L25" s="76">
        <v>0</v>
      </c>
      <c r="M25" s="21"/>
      <c r="N25" s="76">
        <v>12654247962</v>
      </c>
      <c r="O25" s="21"/>
      <c r="P25" s="76">
        <v>50249388001</v>
      </c>
      <c r="Q25" s="21"/>
      <c r="R25" s="76">
        <v>0</v>
      </c>
      <c r="S25" s="21"/>
      <c r="T25" s="76">
        <v>50249388001</v>
      </c>
    </row>
    <row r="26" spans="1:20" ht="21.75" customHeight="1" x14ac:dyDescent="0.2">
      <c r="A26" s="8" t="s">
        <v>114</v>
      </c>
      <c r="E26" s="8" t="s">
        <v>117</v>
      </c>
      <c r="H26" s="10">
        <v>19</v>
      </c>
      <c r="J26" s="76">
        <v>218281510430</v>
      </c>
      <c r="K26" s="21"/>
      <c r="L26" s="76">
        <v>0</v>
      </c>
      <c r="M26" s="21"/>
      <c r="N26" s="76">
        <v>218281510430</v>
      </c>
      <c r="O26" s="21"/>
      <c r="P26" s="76">
        <v>766599942727</v>
      </c>
      <c r="Q26" s="21"/>
      <c r="R26" s="76">
        <v>0</v>
      </c>
      <c r="S26" s="21"/>
      <c r="T26" s="76">
        <v>766599942727</v>
      </c>
    </row>
    <row r="27" spans="1:20" ht="21.75" customHeight="1" x14ac:dyDescent="0.2">
      <c r="A27" s="8" t="s">
        <v>232</v>
      </c>
      <c r="E27" s="8" t="s">
        <v>271</v>
      </c>
      <c r="H27" s="10">
        <v>19</v>
      </c>
      <c r="J27" s="76">
        <v>0</v>
      </c>
      <c r="K27" s="21"/>
      <c r="L27" s="76">
        <v>0</v>
      </c>
      <c r="M27" s="21"/>
      <c r="N27" s="76">
        <v>0</v>
      </c>
      <c r="O27" s="21"/>
      <c r="P27" s="76">
        <v>60457693460</v>
      </c>
      <c r="Q27" s="21"/>
      <c r="R27" s="76">
        <v>0</v>
      </c>
      <c r="S27" s="21"/>
      <c r="T27" s="76">
        <v>60457693460</v>
      </c>
    </row>
    <row r="28" spans="1:20" ht="21.75" customHeight="1" x14ac:dyDescent="0.2">
      <c r="A28" s="8" t="s">
        <v>317</v>
      </c>
      <c r="E28" s="8"/>
      <c r="H28" s="10"/>
      <c r="J28" s="76">
        <v>3830229180</v>
      </c>
      <c r="K28" s="21"/>
      <c r="L28" s="76">
        <v>0</v>
      </c>
      <c r="M28" s="21"/>
      <c r="N28" s="76">
        <f>J28-L28</f>
        <v>3830229180</v>
      </c>
      <c r="O28" s="21"/>
      <c r="P28" s="76">
        <v>15320916720</v>
      </c>
      <c r="Q28" s="21"/>
      <c r="R28" s="76">
        <v>0</v>
      </c>
      <c r="S28" s="21"/>
      <c r="T28" s="76">
        <f>P28-R28</f>
        <v>15320916720</v>
      </c>
    </row>
    <row r="29" spans="1:20" ht="21.75" customHeight="1" thickBot="1" x14ac:dyDescent="0.25">
      <c r="A29" s="15" t="s">
        <v>70</v>
      </c>
      <c r="C29" s="9"/>
      <c r="E29" s="9"/>
      <c r="H29" s="9"/>
      <c r="J29" s="79">
        <f>SUM(J8:J28)</f>
        <v>687848223084</v>
      </c>
      <c r="K29" s="21"/>
      <c r="L29" s="79">
        <f>SUM(L8:L28)</f>
        <v>0</v>
      </c>
      <c r="M29" s="21"/>
      <c r="N29" s="79">
        <f>SUM(N8:N28)</f>
        <v>687848223084</v>
      </c>
      <c r="O29" s="21"/>
      <c r="P29" s="79">
        <f>SUM(P8:P28)</f>
        <v>2798317989698</v>
      </c>
      <c r="Q29" s="21"/>
      <c r="R29" s="79">
        <f>SUM(R8:R28)</f>
        <v>0</v>
      </c>
      <c r="S29" s="21"/>
      <c r="T29" s="79">
        <f>SUM(T8:T28)</f>
        <v>2798317989698</v>
      </c>
    </row>
    <row r="30" spans="1:20" ht="13.5" thickTop="1" x14ac:dyDescent="0.2"/>
    <row r="32" spans="1:20" x14ac:dyDescent="0.2">
      <c r="J32" s="21"/>
      <c r="K32" s="21"/>
      <c r="L32" s="21"/>
      <c r="M32" s="21"/>
      <c r="N32" s="21"/>
      <c r="O32" s="21"/>
      <c r="P32" s="21"/>
      <c r="Q32" s="21"/>
      <c r="R32" s="21"/>
    </row>
    <row r="33" spans="10:20" x14ac:dyDescent="0.2">
      <c r="J33" s="21"/>
      <c r="K33" s="21"/>
      <c r="L33" s="21"/>
      <c r="M33" s="21"/>
      <c r="N33" s="21"/>
      <c r="O33" s="21"/>
      <c r="P33" s="21"/>
      <c r="Q33" s="21"/>
      <c r="R33" s="21"/>
    </row>
    <row r="34" spans="10:20" x14ac:dyDescent="0.2">
      <c r="J34" s="21"/>
      <c r="K34" s="21"/>
      <c r="L34" s="21"/>
      <c r="M34" s="21"/>
      <c r="N34" s="21"/>
      <c r="O34" s="21"/>
      <c r="P34" s="21"/>
      <c r="Q34" s="21"/>
      <c r="R34" s="21"/>
    </row>
    <row r="35" spans="10:20" x14ac:dyDescent="0.2">
      <c r="J35" s="21"/>
      <c r="K35" s="21"/>
      <c r="L35" s="21"/>
      <c r="M35" s="21"/>
      <c r="N35" s="21"/>
      <c r="O35" s="21"/>
      <c r="P35" s="21"/>
      <c r="Q35" s="21"/>
      <c r="R35" s="21"/>
    </row>
    <row r="38" spans="10:20" x14ac:dyDescent="0.2">
      <c r="P38" s="91"/>
      <c r="R38" s="23"/>
      <c r="T38" s="23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4D58-2FDA-4877-8482-602FE19EC8CE}">
  <sheetPr>
    <pageSetUpPr fitToPage="1"/>
  </sheetPr>
  <dimension ref="A1:M22"/>
  <sheetViews>
    <sheetView rightToLeft="1" view="pageBreakPreview" zoomScaleNormal="100" zoomScaleSheetLayoutView="100" workbookViewId="0">
      <selection activeCell="A20" sqref="A20:K25"/>
    </sheetView>
  </sheetViews>
  <sheetFormatPr defaultRowHeight="12.75" x14ac:dyDescent="0.2"/>
  <cols>
    <col min="1" max="1" width="35.42578125" style="25" bestFit="1" customWidth="1"/>
    <col min="2" max="2" width="1.28515625" style="25" customWidth="1"/>
    <col min="3" max="3" width="17.5703125" style="26" bestFit="1" customWidth="1"/>
    <col min="4" max="4" width="1.28515625" style="26" customWidth="1"/>
    <col min="5" max="5" width="14.42578125" style="26" bestFit="1" customWidth="1"/>
    <col min="6" max="6" width="1.28515625" style="26" customWidth="1"/>
    <col min="7" max="7" width="17.7109375" style="26" bestFit="1" customWidth="1"/>
    <col min="8" max="8" width="1.28515625" style="26" customWidth="1"/>
    <col min="9" max="9" width="19" style="26" bestFit="1" customWidth="1"/>
    <col min="10" max="10" width="1.28515625" style="26" customWidth="1"/>
    <col min="11" max="11" width="15.85546875" style="26" bestFit="1" customWidth="1"/>
    <col min="12" max="12" width="1.28515625" style="26" customWidth="1"/>
    <col min="13" max="13" width="19.140625" style="26" bestFit="1" customWidth="1"/>
    <col min="14" max="14" width="1.28515625" style="25" customWidth="1"/>
    <col min="15" max="16384" width="9.140625" style="25"/>
  </cols>
  <sheetData>
    <row r="1" spans="1:1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21.75" customHeight="1" x14ac:dyDescent="0.2">
      <c r="A2" s="107" t="s">
        <v>189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14.45" customHeight="1" x14ac:dyDescent="0.2"/>
    <row r="5" spans="1:13" ht="14.45" customHeight="1" x14ac:dyDescent="0.2">
      <c r="A5" s="108" t="s">
        <v>272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3" ht="14.45" customHeight="1" x14ac:dyDescent="0.2">
      <c r="A6" s="106" t="s">
        <v>192</v>
      </c>
      <c r="C6" s="109" t="s">
        <v>208</v>
      </c>
      <c r="D6" s="109"/>
      <c r="E6" s="109"/>
      <c r="F6" s="109"/>
      <c r="G6" s="109"/>
      <c r="I6" s="109" t="s">
        <v>209</v>
      </c>
      <c r="J6" s="109"/>
      <c r="K6" s="109"/>
      <c r="L6" s="109"/>
      <c r="M6" s="109"/>
    </row>
    <row r="7" spans="1:13" ht="29.1" customHeight="1" x14ac:dyDescent="0.2">
      <c r="A7" s="106"/>
      <c r="C7" s="71" t="s">
        <v>269</v>
      </c>
      <c r="D7" s="29"/>
      <c r="E7" s="71" t="s">
        <v>256</v>
      </c>
      <c r="F7" s="29"/>
      <c r="G7" s="71" t="s">
        <v>270</v>
      </c>
      <c r="I7" s="71" t="s">
        <v>269</v>
      </c>
      <c r="J7" s="29"/>
      <c r="K7" s="71" t="s">
        <v>256</v>
      </c>
      <c r="L7" s="29"/>
      <c r="M7" s="71" t="s">
        <v>270</v>
      </c>
    </row>
    <row r="8" spans="1:13" ht="21.75" customHeight="1" x14ac:dyDescent="0.2">
      <c r="A8" s="73" t="s">
        <v>286</v>
      </c>
      <c r="C8" s="33">
        <v>17887</v>
      </c>
      <c r="D8" s="72"/>
      <c r="E8" s="33">
        <v>0</v>
      </c>
      <c r="F8" s="72"/>
      <c r="G8" s="33">
        <v>17887</v>
      </c>
      <c r="H8" s="72"/>
      <c r="I8" s="33">
        <v>27677861344</v>
      </c>
      <c r="J8" s="72"/>
      <c r="K8" s="33">
        <v>0</v>
      </c>
      <c r="L8" s="72"/>
      <c r="M8" s="33">
        <v>27677861344</v>
      </c>
    </row>
    <row r="9" spans="1:13" ht="21.75" customHeight="1" x14ac:dyDescent="0.2">
      <c r="A9" s="73" t="s">
        <v>287</v>
      </c>
      <c r="C9" s="33">
        <v>71460852657</v>
      </c>
      <c r="D9" s="72"/>
      <c r="E9" s="33">
        <v>-99960468</v>
      </c>
      <c r="F9" s="72"/>
      <c r="G9" s="33">
        <v>71560813125</v>
      </c>
      <c r="H9" s="72"/>
      <c r="I9" s="33">
        <v>364377858539</v>
      </c>
      <c r="J9" s="72"/>
      <c r="K9" s="33">
        <v>856279540</v>
      </c>
      <c r="L9" s="72"/>
      <c r="M9" s="33">
        <v>363521578999</v>
      </c>
    </row>
    <row r="10" spans="1:13" ht="21.75" customHeight="1" x14ac:dyDescent="0.2">
      <c r="A10" s="73" t="s">
        <v>288</v>
      </c>
      <c r="C10" s="33">
        <v>53743978238</v>
      </c>
      <c r="D10" s="72"/>
      <c r="E10" s="33">
        <v>1568888</v>
      </c>
      <c r="F10" s="72"/>
      <c r="G10" s="33">
        <v>53742409350</v>
      </c>
      <c r="H10" s="72"/>
      <c r="I10" s="33">
        <v>131953627151</v>
      </c>
      <c r="J10" s="72"/>
      <c r="K10" s="33">
        <v>47354280</v>
      </c>
      <c r="L10" s="72"/>
      <c r="M10" s="33">
        <v>131906272871</v>
      </c>
    </row>
    <row r="11" spans="1:13" ht="21.75" customHeight="1" x14ac:dyDescent="0.2">
      <c r="A11" s="73" t="s">
        <v>289</v>
      </c>
      <c r="C11" s="33">
        <v>160329972536</v>
      </c>
      <c r="D11" s="72"/>
      <c r="E11" s="33">
        <v>-192791328</v>
      </c>
      <c r="F11" s="72"/>
      <c r="G11" s="33">
        <v>160522763864</v>
      </c>
      <c r="H11" s="72"/>
      <c r="I11" s="33">
        <v>627824367608</v>
      </c>
      <c r="J11" s="72"/>
      <c r="K11" s="33">
        <v>871809399</v>
      </c>
      <c r="L11" s="72"/>
      <c r="M11" s="33">
        <v>626952558209</v>
      </c>
    </row>
    <row r="12" spans="1:13" ht="21.75" customHeight="1" x14ac:dyDescent="0.2">
      <c r="A12" s="73" t="s">
        <v>290</v>
      </c>
      <c r="C12" s="33">
        <v>104220161</v>
      </c>
      <c r="D12" s="72"/>
      <c r="E12" s="33">
        <v>-1103206</v>
      </c>
      <c r="F12" s="72"/>
      <c r="G12" s="33">
        <v>105323367</v>
      </c>
      <c r="H12" s="72"/>
      <c r="I12" s="33">
        <v>40619599210</v>
      </c>
      <c r="J12" s="72"/>
      <c r="K12" s="33">
        <v>0</v>
      </c>
      <c r="L12" s="72"/>
      <c r="M12" s="33">
        <v>40619599210</v>
      </c>
    </row>
    <row r="13" spans="1:13" ht="21.75" customHeight="1" x14ac:dyDescent="0.2">
      <c r="A13" s="73" t="s">
        <v>280</v>
      </c>
      <c r="C13" s="33">
        <v>1569609</v>
      </c>
      <c r="D13" s="72"/>
      <c r="E13" s="33">
        <v>0</v>
      </c>
      <c r="F13" s="72"/>
      <c r="G13" s="33">
        <v>1569609</v>
      </c>
      <c r="H13" s="72"/>
      <c r="I13" s="33">
        <v>6145531</v>
      </c>
      <c r="J13" s="72"/>
      <c r="K13" s="33">
        <v>0</v>
      </c>
      <c r="L13" s="72"/>
      <c r="M13" s="33">
        <v>6145531</v>
      </c>
    </row>
    <row r="14" spans="1:13" ht="21.75" customHeight="1" x14ac:dyDescent="0.2">
      <c r="A14" s="73" t="s">
        <v>281</v>
      </c>
      <c r="C14" s="33">
        <v>2399</v>
      </c>
      <c r="D14" s="72"/>
      <c r="E14" s="33">
        <v>0</v>
      </c>
      <c r="F14" s="72"/>
      <c r="G14" s="33">
        <v>2399</v>
      </c>
      <c r="H14" s="72"/>
      <c r="I14" s="33">
        <v>12145</v>
      </c>
      <c r="J14" s="72"/>
      <c r="K14" s="33">
        <v>0</v>
      </c>
      <c r="L14" s="72"/>
      <c r="M14" s="33">
        <v>12145</v>
      </c>
    </row>
    <row r="15" spans="1:13" ht="21.75" customHeight="1" x14ac:dyDescent="0.2">
      <c r="A15" s="73" t="s">
        <v>282</v>
      </c>
      <c r="C15" s="33">
        <v>5120</v>
      </c>
      <c r="D15" s="72"/>
      <c r="E15" s="33">
        <v>0</v>
      </c>
      <c r="F15" s="72"/>
      <c r="G15" s="33">
        <v>5120</v>
      </c>
      <c r="H15" s="72"/>
      <c r="I15" s="33">
        <v>111889</v>
      </c>
      <c r="J15" s="72"/>
      <c r="K15" s="33">
        <v>0</v>
      </c>
      <c r="L15" s="72"/>
      <c r="M15" s="33">
        <v>111889</v>
      </c>
    </row>
    <row r="16" spans="1:13" ht="21.75" customHeight="1" x14ac:dyDescent="0.2">
      <c r="A16" s="73" t="s">
        <v>284</v>
      </c>
      <c r="C16" s="33">
        <v>8632447928</v>
      </c>
      <c r="D16" s="72"/>
      <c r="E16" s="33">
        <v>0</v>
      </c>
      <c r="F16" s="72"/>
      <c r="G16" s="33">
        <v>8632447928</v>
      </c>
      <c r="H16" s="72"/>
      <c r="I16" s="33">
        <v>14480256644</v>
      </c>
      <c r="J16" s="72"/>
      <c r="K16" s="33">
        <v>0</v>
      </c>
      <c r="L16" s="72"/>
      <c r="M16" s="33">
        <v>14480256644</v>
      </c>
    </row>
    <row r="17" spans="1:13" ht="21.75" customHeight="1" x14ac:dyDescent="0.2">
      <c r="A17" s="73" t="s">
        <v>316</v>
      </c>
      <c r="C17" s="33">
        <v>158356164</v>
      </c>
      <c r="D17" s="72"/>
      <c r="E17" s="33">
        <v>0</v>
      </c>
      <c r="F17" s="72"/>
      <c r="G17" s="33">
        <v>158356164</v>
      </c>
      <c r="H17" s="72"/>
      <c r="I17" s="33">
        <v>158356164</v>
      </c>
      <c r="J17" s="72"/>
      <c r="K17" s="33">
        <v>0</v>
      </c>
      <c r="L17" s="72"/>
      <c r="M17" s="33">
        <v>158356164</v>
      </c>
    </row>
    <row r="18" spans="1:13" ht="21.75" customHeight="1" thickBot="1" x14ac:dyDescent="0.25">
      <c r="A18" s="39" t="s">
        <v>70</v>
      </c>
      <c r="C18" s="34">
        <f>SUM(C8:C17)</f>
        <v>294431422699</v>
      </c>
      <c r="E18" s="34">
        <f>SUM(E8:E17)</f>
        <v>-292286114</v>
      </c>
      <c r="G18" s="34">
        <f>SUM(G8:G17)</f>
        <v>294723708813</v>
      </c>
      <c r="I18" s="34">
        <f>SUM(I8:I17)</f>
        <v>1207098196225</v>
      </c>
      <c r="K18" s="34">
        <f>SUM(K8:K17)</f>
        <v>1775443219</v>
      </c>
      <c r="M18" s="34">
        <f>SUM(M8:M17)</f>
        <v>1205322753006</v>
      </c>
    </row>
    <row r="21" spans="1:13" x14ac:dyDescent="0.2">
      <c r="C21" s="21"/>
      <c r="D21" s="21"/>
      <c r="E21" s="21"/>
      <c r="F21" s="21"/>
      <c r="G21" s="21"/>
      <c r="H21" s="21"/>
      <c r="I21" s="21"/>
      <c r="J21" s="21"/>
      <c r="K21" s="21"/>
    </row>
    <row r="22" spans="1:13" x14ac:dyDescent="0.2">
      <c r="C22" s="21"/>
      <c r="D22" s="21"/>
      <c r="E22" s="21"/>
      <c r="F22" s="21"/>
      <c r="G22" s="21"/>
      <c r="H22" s="21"/>
      <c r="I22" s="21"/>
      <c r="J22" s="21"/>
      <c r="K22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8"/>
  <sheetViews>
    <sheetView rightToLeft="1" view="pageBreakPreview" topLeftCell="A13" zoomScaleNormal="100" zoomScaleSheetLayoutView="100" workbookViewId="0">
      <selection activeCell="G30" sqref="G30:U45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5.140625" bestFit="1" customWidth="1"/>
    <col min="4" max="4" width="1.28515625" customWidth="1"/>
    <col min="5" max="5" width="22.140625" bestFit="1" customWidth="1"/>
    <col min="6" max="6" width="1.28515625" customWidth="1"/>
    <col min="7" max="7" width="22" bestFit="1" customWidth="1"/>
    <col min="8" max="8" width="1.28515625" customWidth="1"/>
    <col min="9" max="9" width="23.5703125" bestFit="1" customWidth="1"/>
    <col min="10" max="10" width="1.28515625" customWidth="1"/>
    <col min="11" max="11" width="16.42578125" bestFit="1" customWidth="1"/>
    <col min="12" max="12" width="1.28515625" customWidth="1"/>
    <col min="13" max="13" width="22.140625" bestFit="1" customWidth="1"/>
    <col min="14" max="14" width="1.28515625" customWidth="1"/>
    <col min="15" max="15" width="22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</cols>
  <sheetData>
    <row r="1" spans="1:1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 x14ac:dyDescent="0.2"/>
    <row r="5" spans="1:18" ht="14.45" customHeight="1" x14ac:dyDescent="0.2">
      <c r="A5" s="94" t="s">
        <v>273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 x14ac:dyDescent="0.2">
      <c r="A6" s="95" t="s">
        <v>192</v>
      </c>
      <c r="C6" s="95" t="s">
        <v>208</v>
      </c>
      <c r="D6" s="95"/>
      <c r="E6" s="95"/>
      <c r="F6" s="95"/>
      <c r="G6" s="95"/>
      <c r="H6" s="95"/>
      <c r="I6" s="95"/>
      <c r="K6" s="95" t="s">
        <v>209</v>
      </c>
      <c r="L6" s="95"/>
      <c r="M6" s="95"/>
      <c r="N6" s="95"/>
      <c r="O6" s="95"/>
      <c r="P6" s="95"/>
      <c r="Q6" s="95"/>
      <c r="R6" s="95"/>
    </row>
    <row r="7" spans="1:18" ht="42" customHeight="1" x14ac:dyDescent="0.2">
      <c r="A7" s="95"/>
      <c r="C7" s="19" t="s">
        <v>13</v>
      </c>
      <c r="D7" s="3"/>
      <c r="E7" s="19" t="s">
        <v>274</v>
      </c>
      <c r="F7" s="3"/>
      <c r="G7" s="19" t="s">
        <v>275</v>
      </c>
      <c r="H7" s="3"/>
      <c r="I7" s="19" t="s">
        <v>276</v>
      </c>
      <c r="K7" s="19" t="s">
        <v>13</v>
      </c>
      <c r="L7" s="3"/>
      <c r="M7" s="19" t="s">
        <v>274</v>
      </c>
      <c r="N7" s="3"/>
      <c r="O7" s="19" t="s">
        <v>275</v>
      </c>
      <c r="P7" s="3"/>
      <c r="Q7" s="120" t="s">
        <v>276</v>
      </c>
      <c r="R7" s="120"/>
    </row>
    <row r="8" spans="1:18" ht="21.75" customHeight="1" x14ac:dyDescent="0.2">
      <c r="A8" s="5" t="s">
        <v>36</v>
      </c>
      <c r="C8" s="75">
        <v>795336</v>
      </c>
      <c r="D8" s="21"/>
      <c r="E8" s="75">
        <v>2927887679</v>
      </c>
      <c r="F8" s="21"/>
      <c r="G8" s="75">
        <f>3695926392-515498540</f>
        <v>3180427852</v>
      </c>
      <c r="H8" s="21"/>
      <c r="I8" s="76">
        <f t="shared" ref="I8:I23" si="0">E8-G8</f>
        <v>-252540173</v>
      </c>
      <c r="J8" s="21"/>
      <c r="K8" s="75">
        <v>795336</v>
      </c>
      <c r="L8" s="21"/>
      <c r="M8" s="75">
        <v>2927887679</v>
      </c>
      <c r="N8" s="21"/>
      <c r="O8" s="75">
        <v>3695926392</v>
      </c>
      <c r="P8" s="21"/>
      <c r="Q8" s="98">
        <v>-768038713</v>
      </c>
      <c r="R8" s="98"/>
    </row>
    <row r="9" spans="1:18" ht="21.75" customHeight="1" x14ac:dyDescent="0.2">
      <c r="A9" s="8" t="s">
        <v>24</v>
      </c>
      <c r="C9" s="76">
        <v>1</v>
      </c>
      <c r="D9" s="21"/>
      <c r="E9" s="76">
        <v>1</v>
      </c>
      <c r="F9" s="21"/>
      <c r="G9" s="76">
        <v>5126</v>
      </c>
      <c r="H9" s="21"/>
      <c r="I9" s="76">
        <f t="shared" si="0"/>
        <v>-5125</v>
      </c>
      <c r="J9" s="21"/>
      <c r="K9" s="76">
        <v>1</v>
      </c>
      <c r="L9" s="21"/>
      <c r="M9" s="76">
        <v>1</v>
      </c>
      <c r="N9" s="21"/>
      <c r="O9" s="76">
        <v>5126</v>
      </c>
      <c r="P9" s="21"/>
      <c r="Q9" s="100">
        <v>-5125</v>
      </c>
      <c r="R9" s="100"/>
    </row>
    <row r="10" spans="1:18" ht="21.75" customHeight="1" x14ac:dyDescent="0.2">
      <c r="A10" s="8" t="s">
        <v>67</v>
      </c>
      <c r="C10" s="76">
        <v>750000</v>
      </c>
      <c r="D10" s="21"/>
      <c r="E10" s="76">
        <v>6112103377</v>
      </c>
      <c r="F10" s="21"/>
      <c r="G10" s="76">
        <f>7315510575+52094175</f>
        <v>7367604750</v>
      </c>
      <c r="H10" s="21"/>
      <c r="I10" s="76">
        <f t="shared" si="0"/>
        <v>-1255501373</v>
      </c>
      <c r="J10" s="21"/>
      <c r="K10" s="76">
        <v>750000</v>
      </c>
      <c r="L10" s="21"/>
      <c r="M10" s="76">
        <v>6112103377</v>
      </c>
      <c r="N10" s="21"/>
      <c r="O10" s="76">
        <v>7315510575</v>
      </c>
      <c r="P10" s="21"/>
      <c r="Q10" s="100">
        <v>-1203407198</v>
      </c>
      <c r="R10" s="100"/>
    </row>
    <row r="11" spans="1:18" ht="21.75" customHeight="1" x14ac:dyDescent="0.2">
      <c r="A11" s="8" t="s">
        <v>22</v>
      </c>
      <c r="C11" s="76">
        <v>8394451</v>
      </c>
      <c r="D11" s="21"/>
      <c r="E11" s="76">
        <v>16439849225</v>
      </c>
      <c r="F11" s="21"/>
      <c r="G11" s="76">
        <f>15484655573+1599275871</f>
        <v>17083931444</v>
      </c>
      <c r="H11" s="21"/>
      <c r="I11" s="76">
        <f t="shared" si="0"/>
        <v>-644082219</v>
      </c>
      <c r="J11" s="21"/>
      <c r="K11" s="76">
        <v>22656987</v>
      </c>
      <c r="L11" s="21"/>
      <c r="M11" s="76">
        <v>45475002647</v>
      </c>
      <c r="N11" s="21"/>
      <c r="O11" s="76">
        <v>41793756343</v>
      </c>
      <c r="P11" s="21"/>
      <c r="Q11" s="100">
        <v>3681246304</v>
      </c>
      <c r="R11" s="100"/>
    </row>
    <row r="12" spans="1:18" ht="21.75" customHeight="1" x14ac:dyDescent="0.2">
      <c r="A12" s="8" t="s">
        <v>214</v>
      </c>
      <c r="C12" s="76">
        <v>0</v>
      </c>
      <c r="D12" s="21"/>
      <c r="E12" s="76">
        <v>0</v>
      </c>
      <c r="F12" s="21"/>
      <c r="G12" s="76">
        <v>0</v>
      </c>
      <c r="H12" s="21"/>
      <c r="I12" s="76">
        <f t="shared" si="0"/>
        <v>0</v>
      </c>
      <c r="J12" s="21"/>
      <c r="K12" s="76">
        <v>563500</v>
      </c>
      <c r="L12" s="21"/>
      <c r="M12" s="76">
        <v>5049439531</v>
      </c>
      <c r="N12" s="21"/>
      <c r="O12" s="76">
        <v>4640896403</v>
      </c>
      <c r="P12" s="21"/>
      <c r="Q12" s="100">
        <v>408543128</v>
      </c>
      <c r="R12" s="100"/>
    </row>
    <row r="13" spans="1:18" ht="21.75" customHeight="1" x14ac:dyDescent="0.2">
      <c r="A13" s="8" t="s">
        <v>215</v>
      </c>
      <c r="C13" s="76">
        <v>0</v>
      </c>
      <c r="D13" s="21"/>
      <c r="E13" s="76">
        <v>0</v>
      </c>
      <c r="F13" s="21"/>
      <c r="G13" s="76">
        <v>0</v>
      </c>
      <c r="H13" s="21"/>
      <c r="I13" s="76">
        <f t="shared" si="0"/>
        <v>0</v>
      </c>
      <c r="J13" s="21"/>
      <c r="K13" s="76">
        <v>56389215</v>
      </c>
      <c r="L13" s="21"/>
      <c r="M13" s="76">
        <v>152927551080</v>
      </c>
      <c r="N13" s="21"/>
      <c r="O13" s="76">
        <v>34914875653</v>
      </c>
      <c r="P13" s="21"/>
      <c r="Q13" s="100">
        <v>118012675427</v>
      </c>
      <c r="R13" s="100"/>
    </row>
    <row r="14" spans="1:18" ht="21.75" customHeight="1" x14ac:dyDescent="0.2">
      <c r="A14" s="8" t="s">
        <v>216</v>
      </c>
      <c r="C14" s="76">
        <v>0</v>
      </c>
      <c r="D14" s="21"/>
      <c r="E14" s="76">
        <v>0</v>
      </c>
      <c r="F14" s="21"/>
      <c r="G14" s="76">
        <v>0</v>
      </c>
      <c r="H14" s="21"/>
      <c r="I14" s="76">
        <f t="shared" si="0"/>
        <v>0</v>
      </c>
      <c r="J14" s="21"/>
      <c r="K14" s="76">
        <v>827225</v>
      </c>
      <c r="L14" s="21"/>
      <c r="M14" s="76">
        <v>769939075</v>
      </c>
      <c r="N14" s="21"/>
      <c r="O14" s="76">
        <v>2250052000</v>
      </c>
      <c r="P14" s="21"/>
      <c r="Q14" s="100">
        <v>-1480112925</v>
      </c>
      <c r="R14" s="100"/>
    </row>
    <row r="15" spans="1:18" ht="21.75" customHeight="1" x14ac:dyDescent="0.2">
      <c r="A15" s="8" t="s">
        <v>217</v>
      </c>
      <c r="C15" s="76">
        <v>0</v>
      </c>
      <c r="D15" s="21"/>
      <c r="E15" s="76">
        <v>0</v>
      </c>
      <c r="F15" s="21"/>
      <c r="G15" s="76">
        <v>0</v>
      </c>
      <c r="H15" s="21"/>
      <c r="I15" s="76">
        <f t="shared" si="0"/>
        <v>0</v>
      </c>
      <c r="J15" s="21"/>
      <c r="K15" s="76">
        <v>2545078</v>
      </c>
      <c r="L15" s="21"/>
      <c r="M15" s="76">
        <v>13106849622</v>
      </c>
      <c r="N15" s="21"/>
      <c r="O15" s="76">
        <v>12498232811</v>
      </c>
      <c r="P15" s="21"/>
      <c r="Q15" s="100">
        <v>608616811</v>
      </c>
      <c r="R15" s="100"/>
    </row>
    <row r="16" spans="1:18" ht="21.75" customHeight="1" x14ac:dyDescent="0.2">
      <c r="A16" s="8" t="s">
        <v>218</v>
      </c>
      <c r="C16" s="76">
        <v>0</v>
      </c>
      <c r="D16" s="21"/>
      <c r="E16" s="76">
        <v>0</v>
      </c>
      <c r="F16" s="21"/>
      <c r="G16" s="76">
        <v>0</v>
      </c>
      <c r="H16" s="21"/>
      <c r="I16" s="76">
        <f t="shared" si="0"/>
        <v>0</v>
      </c>
      <c r="J16" s="21"/>
      <c r="K16" s="76">
        <v>454481</v>
      </c>
      <c r="L16" s="21"/>
      <c r="M16" s="76">
        <v>459987222</v>
      </c>
      <c r="N16" s="21"/>
      <c r="O16" s="76">
        <v>212242627</v>
      </c>
      <c r="P16" s="21"/>
      <c r="Q16" s="100">
        <v>247744595</v>
      </c>
      <c r="R16" s="100"/>
    </row>
    <row r="17" spans="1:18" ht="21.75" customHeight="1" x14ac:dyDescent="0.2">
      <c r="A17" s="8" t="s">
        <v>219</v>
      </c>
      <c r="C17" s="76">
        <v>0</v>
      </c>
      <c r="D17" s="21"/>
      <c r="E17" s="76">
        <v>0</v>
      </c>
      <c r="F17" s="21"/>
      <c r="G17" s="76">
        <v>0</v>
      </c>
      <c r="H17" s="21"/>
      <c r="I17" s="76">
        <f t="shared" si="0"/>
        <v>0</v>
      </c>
      <c r="J17" s="21"/>
      <c r="K17" s="76">
        <v>7912015</v>
      </c>
      <c r="L17" s="21"/>
      <c r="M17" s="76">
        <v>16209208821</v>
      </c>
      <c r="N17" s="21"/>
      <c r="O17" s="76">
        <v>13412403972</v>
      </c>
      <c r="P17" s="21"/>
      <c r="Q17" s="100">
        <v>2796804849</v>
      </c>
      <c r="R17" s="100"/>
    </row>
    <row r="18" spans="1:18" ht="21.75" customHeight="1" x14ac:dyDescent="0.2">
      <c r="A18" s="8" t="s">
        <v>223</v>
      </c>
      <c r="C18" s="76">
        <v>0</v>
      </c>
      <c r="D18" s="21"/>
      <c r="E18" s="76">
        <v>0</v>
      </c>
      <c r="F18" s="21"/>
      <c r="G18" s="76">
        <v>0</v>
      </c>
      <c r="H18" s="21"/>
      <c r="I18" s="76">
        <f t="shared" si="0"/>
        <v>0</v>
      </c>
      <c r="J18" s="21"/>
      <c r="K18" s="76">
        <v>1075000</v>
      </c>
      <c r="L18" s="21"/>
      <c r="M18" s="76">
        <v>138892289362</v>
      </c>
      <c r="N18" s="21"/>
      <c r="O18" s="76">
        <v>139528614500</v>
      </c>
      <c r="P18" s="21"/>
      <c r="Q18" s="100">
        <v>-636325138</v>
      </c>
      <c r="R18" s="100"/>
    </row>
    <row r="19" spans="1:18" ht="21.75" customHeight="1" x14ac:dyDescent="0.2">
      <c r="A19" s="8" t="s">
        <v>224</v>
      </c>
      <c r="C19" s="76">
        <v>0</v>
      </c>
      <c r="D19" s="21"/>
      <c r="E19" s="76">
        <v>0</v>
      </c>
      <c r="F19" s="21"/>
      <c r="G19" s="76">
        <v>0</v>
      </c>
      <c r="H19" s="21"/>
      <c r="I19" s="76">
        <f t="shared" si="0"/>
        <v>0</v>
      </c>
      <c r="J19" s="21"/>
      <c r="K19" s="76">
        <v>28528000</v>
      </c>
      <c r="L19" s="21"/>
      <c r="M19" s="76">
        <v>276664544000</v>
      </c>
      <c r="N19" s="21"/>
      <c r="O19" s="76">
        <v>275551932000</v>
      </c>
      <c r="P19" s="21"/>
      <c r="Q19" s="100">
        <v>1112612000</v>
      </c>
      <c r="R19" s="100"/>
    </row>
    <row r="20" spans="1:18" ht="21.75" customHeight="1" x14ac:dyDescent="0.2">
      <c r="A20" s="8" t="s">
        <v>225</v>
      </c>
      <c r="C20" s="76">
        <v>0</v>
      </c>
      <c r="D20" s="21"/>
      <c r="E20" s="76">
        <v>0</v>
      </c>
      <c r="F20" s="21"/>
      <c r="G20" s="76">
        <v>0</v>
      </c>
      <c r="H20" s="21"/>
      <c r="I20" s="76">
        <f t="shared" si="0"/>
        <v>0</v>
      </c>
      <c r="J20" s="21"/>
      <c r="K20" s="76">
        <v>49480</v>
      </c>
      <c r="L20" s="21"/>
      <c r="M20" s="76">
        <v>24168476901</v>
      </c>
      <c r="N20" s="21"/>
      <c r="O20" s="76">
        <v>24201773779</v>
      </c>
      <c r="P20" s="21"/>
      <c r="Q20" s="100">
        <v>-33296878</v>
      </c>
      <c r="R20" s="100"/>
    </row>
    <row r="21" spans="1:18" ht="21.75" customHeight="1" x14ac:dyDescent="0.2">
      <c r="A21" s="8" t="s">
        <v>226</v>
      </c>
      <c r="C21" s="76">
        <v>0</v>
      </c>
      <c r="D21" s="21"/>
      <c r="E21" s="76">
        <v>0</v>
      </c>
      <c r="F21" s="21"/>
      <c r="G21" s="76">
        <v>0</v>
      </c>
      <c r="H21" s="21"/>
      <c r="I21" s="76">
        <f t="shared" si="0"/>
        <v>0</v>
      </c>
      <c r="J21" s="21"/>
      <c r="K21" s="76">
        <v>19026</v>
      </c>
      <c r="L21" s="21"/>
      <c r="M21" s="76">
        <v>23981582621</v>
      </c>
      <c r="N21" s="21"/>
      <c r="O21" s="76">
        <v>24134024376</v>
      </c>
      <c r="P21" s="21"/>
      <c r="Q21" s="100">
        <v>-152441755</v>
      </c>
      <c r="R21" s="100"/>
    </row>
    <row r="22" spans="1:18" ht="21.75" customHeight="1" x14ac:dyDescent="0.2">
      <c r="A22" s="8" t="s">
        <v>227</v>
      </c>
      <c r="C22" s="76">
        <v>0</v>
      </c>
      <c r="D22" s="21"/>
      <c r="E22" s="76">
        <v>0</v>
      </c>
      <c r="F22" s="21"/>
      <c r="G22" s="76">
        <v>0</v>
      </c>
      <c r="H22" s="21"/>
      <c r="I22" s="76">
        <f t="shared" si="0"/>
        <v>0</v>
      </c>
      <c r="J22" s="21"/>
      <c r="K22" s="76">
        <v>1537000</v>
      </c>
      <c r="L22" s="21"/>
      <c r="M22" s="76">
        <v>88853972608</v>
      </c>
      <c r="N22" s="21"/>
      <c r="O22" s="76">
        <v>94923276214</v>
      </c>
      <c r="P22" s="21"/>
      <c r="Q22" s="100">
        <v>-6069303606</v>
      </c>
      <c r="R22" s="100"/>
    </row>
    <row r="23" spans="1:18" ht="21.75" customHeight="1" x14ac:dyDescent="0.2">
      <c r="A23" s="8" t="s">
        <v>145</v>
      </c>
      <c r="C23" s="76">
        <v>230000</v>
      </c>
      <c r="D23" s="21"/>
      <c r="E23" s="76">
        <v>215867698485</v>
      </c>
      <c r="F23" s="21"/>
      <c r="G23" s="76">
        <v>220840852452</v>
      </c>
      <c r="H23" s="21"/>
      <c r="I23" s="76">
        <f t="shared" si="0"/>
        <v>-4973153967</v>
      </c>
      <c r="J23" s="21"/>
      <c r="K23" s="76">
        <v>230000</v>
      </c>
      <c r="L23" s="21"/>
      <c r="M23" s="76">
        <v>215867698485</v>
      </c>
      <c r="N23" s="21"/>
      <c r="O23" s="76">
        <v>220840852452</v>
      </c>
      <c r="P23" s="21"/>
      <c r="Q23" s="100">
        <v>-4973153967</v>
      </c>
      <c r="R23" s="100"/>
    </row>
    <row r="24" spans="1:18" ht="21.75" customHeight="1" x14ac:dyDescent="0.2">
      <c r="A24" s="8" t="s">
        <v>133</v>
      </c>
      <c r="C24" s="76">
        <v>1000000</v>
      </c>
      <c r="D24" s="21"/>
      <c r="E24" s="76">
        <v>1000000000000</v>
      </c>
      <c r="F24" s="21"/>
      <c r="G24" s="76">
        <f>957948831937+32512311813</f>
        <v>990461143750</v>
      </c>
      <c r="H24" s="21"/>
      <c r="I24" s="76">
        <f>E24-G24</f>
        <v>9538856250</v>
      </c>
      <c r="J24" s="21"/>
      <c r="K24" s="76">
        <v>1000000</v>
      </c>
      <c r="L24" s="21"/>
      <c r="M24" s="76">
        <v>1000000000000</v>
      </c>
      <c r="N24" s="21"/>
      <c r="O24" s="76">
        <v>957948831937</v>
      </c>
      <c r="P24" s="21"/>
      <c r="Q24" s="100">
        <v>42051168063</v>
      </c>
      <c r="R24" s="100"/>
    </row>
    <row r="25" spans="1:18" ht="21.75" customHeight="1" x14ac:dyDescent="0.2">
      <c r="A25" s="8" t="s">
        <v>166</v>
      </c>
      <c r="C25" s="76">
        <v>470000</v>
      </c>
      <c r="D25" s="21"/>
      <c r="E25" s="76">
        <v>416712500000</v>
      </c>
      <c r="F25" s="21"/>
      <c r="G25" s="76">
        <v>416127500000</v>
      </c>
      <c r="H25" s="21"/>
      <c r="I25" s="76">
        <f t="shared" ref="I25:I26" si="1">E25-G25</f>
        <v>585000000</v>
      </c>
      <c r="J25" s="21"/>
      <c r="K25" s="76">
        <v>470000</v>
      </c>
      <c r="L25" s="21"/>
      <c r="M25" s="76">
        <v>416712500000</v>
      </c>
      <c r="N25" s="21"/>
      <c r="O25" s="76">
        <v>416127500000</v>
      </c>
      <c r="P25" s="21"/>
      <c r="Q25" s="100">
        <v>585000000</v>
      </c>
      <c r="R25" s="100"/>
    </row>
    <row r="26" spans="1:18" ht="21.75" customHeight="1" x14ac:dyDescent="0.2">
      <c r="A26" s="11" t="s">
        <v>232</v>
      </c>
      <c r="C26" s="78">
        <v>0</v>
      </c>
      <c r="D26" s="21"/>
      <c r="E26" s="77">
        <v>0</v>
      </c>
      <c r="F26" s="21"/>
      <c r="G26" s="77">
        <v>0</v>
      </c>
      <c r="H26" s="21"/>
      <c r="I26" s="76">
        <f t="shared" si="1"/>
        <v>0</v>
      </c>
      <c r="J26" s="21"/>
      <c r="K26" s="78">
        <v>1380000</v>
      </c>
      <c r="L26" s="21"/>
      <c r="M26" s="77">
        <v>1380000000000</v>
      </c>
      <c r="N26" s="21"/>
      <c r="O26" s="77">
        <v>1379249625000</v>
      </c>
      <c r="P26" s="21"/>
      <c r="Q26" s="113">
        <v>750375000</v>
      </c>
      <c r="R26" s="113"/>
    </row>
    <row r="27" spans="1:18" ht="21.75" customHeight="1" thickBot="1" x14ac:dyDescent="0.25">
      <c r="A27" s="15" t="s">
        <v>70</v>
      </c>
      <c r="C27" s="78"/>
      <c r="D27" s="21"/>
      <c r="E27" s="79">
        <v>1658060038767</v>
      </c>
      <c r="F27" s="21"/>
      <c r="G27" s="79">
        <v>1621413282055</v>
      </c>
      <c r="H27" s="21"/>
      <c r="I27" s="79">
        <f>SUM(I8:I26)</f>
        <v>2998573393</v>
      </c>
      <c r="J27" s="21"/>
      <c r="K27" s="78"/>
      <c r="L27" s="21"/>
      <c r="M27" s="79">
        <v>3808179033032</v>
      </c>
      <c r="N27" s="21"/>
      <c r="O27" s="79">
        <v>3653240332160</v>
      </c>
      <c r="P27" s="21"/>
      <c r="Q27" s="121">
        <v>154938700872</v>
      </c>
      <c r="R27" s="121"/>
    </row>
    <row r="28" spans="1:18" s="21" customFormat="1" ht="13.5" thickTop="1" x14ac:dyDescent="0.2"/>
    <row r="29" spans="1:18" s="21" customFormat="1" x14ac:dyDescent="0.2"/>
    <row r="30" spans="1:18" s="21" customFormat="1" x14ac:dyDescent="0.2"/>
    <row r="31" spans="1:18" s="21" customFormat="1" x14ac:dyDescent="0.2"/>
    <row r="32" spans="1:18" s="21" customFormat="1" x14ac:dyDescent="0.2"/>
    <row r="33" spans="9:17" s="21" customFormat="1" x14ac:dyDescent="0.2"/>
    <row r="34" spans="9:17" s="21" customFormat="1" x14ac:dyDescent="0.2"/>
    <row r="35" spans="9:17" s="21" customFormat="1" x14ac:dyDescent="0.2"/>
    <row r="36" spans="9:17" s="21" customFormat="1" x14ac:dyDescent="0.2"/>
    <row r="37" spans="9:17" s="21" customFormat="1" x14ac:dyDescent="0.2"/>
    <row r="38" spans="9:17" s="21" customFormat="1" x14ac:dyDescent="0.2"/>
    <row r="39" spans="9:17" s="21" customFormat="1" x14ac:dyDescent="0.2"/>
    <row r="40" spans="9:17" s="21" customFormat="1" x14ac:dyDescent="0.2"/>
    <row r="41" spans="9:17" s="21" customFormat="1" x14ac:dyDescent="0.2">
      <c r="I41" s="92"/>
      <c r="Q41" s="92"/>
    </row>
    <row r="42" spans="9:17" s="21" customFormat="1" x14ac:dyDescent="0.2"/>
    <row r="43" spans="9:17" s="21" customFormat="1" x14ac:dyDescent="0.2"/>
    <row r="44" spans="9:17" s="21" customFormat="1" x14ac:dyDescent="0.2"/>
    <row r="45" spans="9:17" s="21" customFormat="1" x14ac:dyDescent="0.2"/>
    <row r="46" spans="9:17" s="21" customFormat="1" x14ac:dyDescent="0.2"/>
    <row r="47" spans="9:17" s="21" customFormat="1" x14ac:dyDescent="0.2"/>
    <row r="48" spans="9:17" s="21" customFormat="1" x14ac:dyDescent="0.2"/>
    <row r="49" s="21" customFormat="1" x14ac:dyDescent="0.2"/>
    <row r="50" s="21" customFormat="1" x14ac:dyDescent="0.2"/>
    <row r="51" s="21" customFormat="1" x14ac:dyDescent="0.2"/>
    <row r="52" s="21" customFormat="1" x14ac:dyDescent="0.2"/>
    <row r="53" s="21" customFormat="1" x14ac:dyDescent="0.2"/>
    <row r="54" s="21" customFormat="1" x14ac:dyDescent="0.2"/>
    <row r="55" s="21" customFormat="1" x14ac:dyDescent="0.2"/>
    <row r="56" s="21" customFormat="1" x14ac:dyDescent="0.2"/>
    <row r="57" s="21" customFormat="1" x14ac:dyDescent="0.2"/>
    <row r="58" s="21" customFormat="1" x14ac:dyDescent="0.2"/>
    <row r="59" s="21" customFormat="1" x14ac:dyDescent="0.2"/>
    <row r="60" s="21" customFormat="1" x14ac:dyDescent="0.2"/>
    <row r="61" s="21" customFormat="1" x14ac:dyDescent="0.2"/>
    <row r="62" s="21" customFormat="1" x14ac:dyDescent="0.2"/>
    <row r="63" s="21" customFormat="1" x14ac:dyDescent="0.2"/>
    <row r="64" s="21" customFormat="1" x14ac:dyDescent="0.2"/>
    <row r="65" s="21" customFormat="1" x14ac:dyDescent="0.2"/>
    <row r="66" s="21" customFormat="1" x14ac:dyDescent="0.2"/>
    <row r="67" s="21" customFormat="1" x14ac:dyDescent="0.2"/>
    <row r="68" s="21" customFormat="1" x14ac:dyDescent="0.2"/>
  </sheetData>
  <mergeCells count="28">
    <mergeCell ref="Q25:R25"/>
    <mergeCell ref="Q26:R26"/>
    <mergeCell ref="Q27:R27"/>
    <mergeCell ref="Q21:R21"/>
    <mergeCell ref="Q22:R22"/>
    <mergeCell ref="Q17:R17"/>
    <mergeCell ref="Q23:R23"/>
    <mergeCell ref="Q24:R24"/>
    <mergeCell ref="Q19:R19"/>
    <mergeCell ref="Q13:R13"/>
    <mergeCell ref="Q14:R14"/>
    <mergeCell ref="Q15:R15"/>
    <mergeCell ref="Q20:R20"/>
    <mergeCell ref="Q16:R16"/>
    <mergeCell ref="Q8:R8"/>
    <mergeCell ref="Q9:R9"/>
    <mergeCell ref="Q10:R10"/>
    <mergeCell ref="Q11:R11"/>
    <mergeCell ref="Q18:R18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07"/>
  <sheetViews>
    <sheetView rightToLeft="1" view="pageBreakPreview" zoomScaleNormal="100" zoomScaleSheetLayoutView="100" workbookViewId="0">
      <selection activeCell="K90" sqref="K90"/>
    </sheetView>
  </sheetViews>
  <sheetFormatPr defaultRowHeight="12.75" x14ac:dyDescent="0.2"/>
  <cols>
    <col min="1" max="1" width="28.85546875" bestFit="1" customWidth="1"/>
    <col min="2" max="2" width="1.28515625" customWidth="1"/>
    <col min="3" max="3" width="16.42578125" bestFit="1" customWidth="1"/>
    <col min="4" max="4" width="1.28515625" customWidth="1"/>
    <col min="5" max="5" width="23" bestFit="1" customWidth="1"/>
    <col min="6" max="6" width="1.28515625" customWidth="1"/>
    <col min="7" max="7" width="23.140625" bestFit="1" customWidth="1"/>
    <col min="8" max="8" width="1.28515625" customWidth="1"/>
    <col min="9" max="9" width="27.140625" bestFit="1" customWidth="1"/>
    <col min="10" max="10" width="1.28515625" customWidth="1"/>
    <col min="11" max="11" width="16.42578125" bestFit="1" customWidth="1"/>
    <col min="12" max="12" width="1.28515625" customWidth="1"/>
    <col min="13" max="13" width="23" bestFit="1" customWidth="1"/>
    <col min="14" max="14" width="1.28515625" customWidth="1"/>
    <col min="15" max="15" width="23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 x14ac:dyDescent="0.2"/>
    <row r="5" spans="1:18" ht="14.45" customHeight="1" x14ac:dyDescent="0.2">
      <c r="A5" s="94" t="s">
        <v>277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 x14ac:dyDescent="0.2">
      <c r="A6" s="95" t="s">
        <v>192</v>
      </c>
      <c r="C6" s="95" t="s">
        <v>208</v>
      </c>
      <c r="D6" s="95"/>
      <c r="E6" s="95"/>
      <c r="F6" s="95"/>
      <c r="G6" s="95"/>
      <c r="H6" s="95"/>
      <c r="I6" s="95"/>
      <c r="K6" s="95" t="s">
        <v>209</v>
      </c>
      <c r="L6" s="95"/>
      <c r="M6" s="95"/>
      <c r="N6" s="95"/>
      <c r="O6" s="95"/>
      <c r="P6" s="95"/>
      <c r="Q6" s="95"/>
      <c r="R6" s="95"/>
    </row>
    <row r="7" spans="1:18" ht="42.75" customHeight="1" x14ac:dyDescent="0.2">
      <c r="A7" s="95"/>
      <c r="C7" s="19" t="s">
        <v>13</v>
      </c>
      <c r="D7" s="3"/>
      <c r="E7" s="19" t="s">
        <v>15</v>
      </c>
      <c r="F7" s="3"/>
      <c r="G7" s="19" t="s">
        <v>275</v>
      </c>
      <c r="H7" s="3"/>
      <c r="I7" s="19" t="s">
        <v>278</v>
      </c>
      <c r="K7" s="19" t="s">
        <v>13</v>
      </c>
      <c r="L7" s="3"/>
      <c r="M7" s="19" t="s">
        <v>15</v>
      </c>
      <c r="N7" s="3"/>
      <c r="O7" s="19" t="s">
        <v>275</v>
      </c>
      <c r="P7" s="3"/>
      <c r="Q7" s="120" t="s">
        <v>278</v>
      </c>
      <c r="R7" s="120"/>
    </row>
    <row r="8" spans="1:18" ht="21.75" customHeight="1" x14ac:dyDescent="0.2">
      <c r="A8" s="5" t="s">
        <v>62</v>
      </c>
      <c r="C8" s="75">
        <v>10000</v>
      </c>
      <c r="D8" s="21"/>
      <c r="E8" s="75">
        <v>12016389</v>
      </c>
      <c r="F8" s="21"/>
      <c r="G8" s="75">
        <v>12016389</v>
      </c>
      <c r="H8" s="21"/>
      <c r="I8" s="75">
        <v>0</v>
      </c>
      <c r="J8" s="21"/>
      <c r="K8" s="75">
        <v>10000</v>
      </c>
      <c r="L8" s="21"/>
      <c r="M8" s="75">
        <v>12016389</v>
      </c>
      <c r="N8" s="21"/>
      <c r="O8" s="75">
        <v>12016389</v>
      </c>
      <c r="P8" s="21"/>
      <c r="Q8" s="98">
        <v>0</v>
      </c>
      <c r="R8" s="98"/>
    </row>
    <row r="9" spans="1:18" ht="21.75" customHeight="1" x14ac:dyDescent="0.2">
      <c r="A9" s="8" t="s">
        <v>20</v>
      </c>
      <c r="C9" s="76">
        <v>151044394</v>
      </c>
      <c r="D9" s="21"/>
      <c r="E9" s="76">
        <v>167562285692</v>
      </c>
      <c r="F9" s="21"/>
      <c r="G9" s="76">
        <v>198736664426</v>
      </c>
      <c r="H9" s="21"/>
      <c r="I9" s="76">
        <v>-31174378733</v>
      </c>
      <c r="J9" s="21"/>
      <c r="K9" s="76">
        <v>151044394</v>
      </c>
      <c r="L9" s="21"/>
      <c r="M9" s="76">
        <v>167562285692</v>
      </c>
      <c r="N9" s="21"/>
      <c r="O9" s="76">
        <v>130842464588</v>
      </c>
      <c r="P9" s="21"/>
      <c r="Q9" s="100">
        <v>36719821104</v>
      </c>
      <c r="R9" s="100"/>
    </row>
    <row r="10" spans="1:18" ht="21.75" customHeight="1" x14ac:dyDescent="0.2">
      <c r="A10" s="8" t="s">
        <v>41</v>
      </c>
      <c r="C10" s="76">
        <v>10000</v>
      </c>
      <c r="D10" s="21"/>
      <c r="E10" s="76">
        <v>4266761</v>
      </c>
      <c r="F10" s="21"/>
      <c r="G10" s="76">
        <v>4266761</v>
      </c>
      <c r="H10" s="21"/>
      <c r="I10" s="76">
        <v>0</v>
      </c>
      <c r="J10" s="21"/>
      <c r="K10" s="76">
        <v>10000</v>
      </c>
      <c r="L10" s="21"/>
      <c r="M10" s="76">
        <v>4266761</v>
      </c>
      <c r="N10" s="21"/>
      <c r="O10" s="76">
        <v>4266761</v>
      </c>
      <c r="P10" s="21"/>
      <c r="Q10" s="100">
        <v>0</v>
      </c>
      <c r="R10" s="100"/>
    </row>
    <row r="11" spans="1:18" ht="21.75" customHeight="1" x14ac:dyDescent="0.2">
      <c r="A11" s="8" t="s">
        <v>48</v>
      </c>
      <c r="C11" s="76">
        <v>10000</v>
      </c>
      <c r="D11" s="21"/>
      <c r="E11" s="76">
        <v>4316374</v>
      </c>
      <c r="F11" s="21"/>
      <c r="G11" s="76">
        <v>4316374</v>
      </c>
      <c r="H11" s="21"/>
      <c r="I11" s="76">
        <v>0</v>
      </c>
      <c r="J11" s="21"/>
      <c r="K11" s="76">
        <v>10000</v>
      </c>
      <c r="L11" s="21"/>
      <c r="M11" s="76">
        <v>4316374</v>
      </c>
      <c r="N11" s="21"/>
      <c r="O11" s="76">
        <v>4316374</v>
      </c>
      <c r="P11" s="21"/>
      <c r="Q11" s="100">
        <v>0</v>
      </c>
      <c r="R11" s="100"/>
    </row>
    <row r="12" spans="1:18" ht="21.75" customHeight="1" x14ac:dyDescent="0.2">
      <c r="A12" s="8" t="s">
        <v>65</v>
      </c>
      <c r="C12" s="76">
        <v>303003995</v>
      </c>
      <c r="D12" s="21"/>
      <c r="E12" s="76">
        <v>559230899860</v>
      </c>
      <c r="F12" s="21"/>
      <c r="G12" s="76">
        <v>548407075992</v>
      </c>
      <c r="H12" s="21"/>
      <c r="I12" s="76">
        <v>10823823868</v>
      </c>
      <c r="J12" s="21"/>
      <c r="K12" s="76">
        <v>303003995</v>
      </c>
      <c r="L12" s="21"/>
      <c r="M12" s="76">
        <v>559230899860</v>
      </c>
      <c r="N12" s="21"/>
      <c r="O12" s="76">
        <v>539086560994</v>
      </c>
      <c r="P12" s="21"/>
      <c r="Q12" s="100">
        <v>20144338866</v>
      </c>
      <c r="R12" s="100"/>
    </row>
    <row r="13" spans="1:18" ht="21.75" customHeight="1" x14ac:dyDescent="0.2">
      <c r="A13" s="8" t="s">
        <v>29</v>
      </c>
      <c r="C13" s="76">
        <v>2491443</v>
      </c>
      <c r="D13" s="21"/>
      <c r="E13" s="76">
        <v>25883768004</v>
      </c>
      <c r="F13" s="21"/>
      <c r="G13" s="76">
        <v>31940619161</v>
      </c>
      <c r="H13" s="21"/>
      <c r="I13" s="76">
        <v>-6056851156</v>
      </c>
      <c r="J13" s="21"/>
      <c r="K13" s="76">
        <v>2491443</v>
      </c>
      <c r="L13" s="21"/>
      <c r="M13" s="76">
        <v>25883768004</v>
      </c>
      <c r="N13" s="21"/>
      <c r="O13" s="76">
        <v>32217503785</v>
      </c>
      <c r="P13" s="21"/>
      <c r="Q13" s="100">
        <v>-6333735780</v>
      </c>
      <c r="R13" s="100"/>
    </row>
    <row r="14" spans="1:18" ht="21.75" customHeight="1" x14ac:dyDescent="0.2">
      <c r="A14" s="8" t="s">
        <v>50</v>
      </c>
      <c r="C14" s="76">
        <v>10000</v>
      </c>
      <c r="D14" s="21"/>
      <c r="E14" s="76">
        <v>6876431</v>
      </c>
      <c r="F14" s="21"/>
      <c r="G14" s="76">
        <v>6876431</v>
      </c>
      <c r="H14" s="21"/>
      <c r="I14" s="76">
        <v>0</v>
      </c>
      <c r="J14" s="21"/>
      <c r="K14" s="76">
        <v>10000</v>
      </c>
      <c r="L14" s="21"/>
      <c r="M14" s="76">
        <v>6876431</v>
      </c>
      <c r="N14" s="21"/>
      <c r="O14" s="76">
        <v>6876431</v>
      </c>
      <c r="P14" s="21"/>
      <c r="Q14" s="100">
        <v>0</v>
      </c>
      <c r="R14" s="100"/>
    </row>
    <row r="15" spans="1:18" ht="21.75" customHeight="1" x14ac:dyDescent="0.2">
      <c r="A15" s="8" t="s">
        <v>55</v>
      </c>
      <c r="C15" s="76">
        <v>10000</v>
      </c>
      <c r="D15" s="21"/>
      <c r="E15" s="76">
        <v>13385722</v>
      </c>
      <c r="F15" s="21"/>
      <c r="G15" s="76">
        <v>13385722</v>
      </c>
      <c r="H15" s="21"/>
      <c r="I15" s="76">
        <v>0</v>
      </c>
      <c r="J15" s="21"/>
      <c r="K15" s="76">
        <v>10000</v>
      </c>
      <c r="L15" s="21"/>
      <c r="M15" s="76">
        <v>13385722</v>
      </c>
      <c r="N15" s="21"/>
      <c r="O15" s="76">
        <v>13385722</v>
      </c>
      <c r="P15" s="21"/>
      <c r="Q15" s="100">
        <v>0</v>
      </c>
      <c r="R15" s="100"/>
    </row>
    <row r="16" spans="1:18" ht="21.75" customHeight="1" x14ac:dyDescent="0.2">
      <c r="A16" s="8" t="s">
        <v>26</v>
      </c>
      <c r="C16" s="76">
        <v>2888808</v>
      </c>
      <c r="D16" s="21"/>
      <c r="E16" s="76">
        <v>13644432967</v>
      </c>
      <c r="F16" s="21"/>
      <c r="G16" s="76">
        <v>14848353523</v>
      </c>
      <c r="H16" s="21"/>
      <c r="I16" s="76">
        <v>-1203920555</v>
      </c>
      <c r="J16" s="21"/>
      <c r="K16" s="76">
        <v>2888808</v>
      </c>
      <c r="L16" s="21"/>
      <c r="M16" s="76">
        <v>13644432967</v>
      </c>
      <c r="N16" s="21"/>
      <c r="O16" s="76">
        <v>8863148473</v>
      </c>
      <c r="P16" s="21"/>
      <c r="Q16" s="100">
        <v>4781284494</v>
      </c>
      <c r="R16" s="100"/>
    </row>
    <row r="17" spans="1:18" ht="21.75" customHeight="1" x14ac:dyDescent="0.2">
      <c r="A17" s="8" t="s">
        <v>63</v>
      </c>
      <c r="C17" s="76">
        <v>2435277</v>
      </c>
      <c r="D17" s="21"/>
      <c r="E17" s="76">
        <v>25131104011</v>
      </c>
      <c r="F17" s="21"/>
      <c r="G17" s="76">
        <v>30350640998</v>
      </c>
      <c r="H17" s="21"/>
      <c r="I17" s="76">
        <v>-5219536986</v>
      </c>
      <c r="J17" s="21"/>
      <c r="K17" s="76">
        <v>2435277</v>
      </c>
      <c r="L17" s="21"/>
      <c r="M17" s="76">
        <v>25131104011</v>
      </c>
      <c r="N17" s="21"/>
      <c r="O17" s="76">
        <v>25372749242</v>
      </c>
      <c r="P17" s="21"/>
      <c r="Q17" s="100">
        <v>-241645230</v>
      </c>
      <c r="R17" s="100"/>
    </row>
    <row r="18" spans="1:18" ht="21.75" customHeight="1" x14ac:dyDescent="0.2">
      <c r="A18" s="8" t="s">
        <v>54</v>
      </c>
      <c r="C18" s="76">
        <v>10000</v>
      </c>
      <c r="D18" s="21"/>
      <c r="E18" s="76">
        <v>5973465</v>
      </c>
      <c r="F18" s="21"/>
      <c r="G18" s="76">
        <v>5973465</v>
      </c>
      <c r="H18" s="21"/>
      <c r="I18" s="76">
        <v>0</v>
      </c>
      <c r="J18" s="21"/>
      <c r="K18" s="76">
        <v>10000</v>
      </c>
      <c r="L18" s="21"/>
      <c r="M18" s="76">
        <v>5973465</v>
      </c>
      <c r="N18" s="21"/>
      <c r="O18" s="76">
        <v>5973465</v>
      </c>
      <c r="P18" s="21"/>
      <c r="Q18" s="100">
        <v>0</v>
      </c>
      <c r="R18" s="100"/>
    </row>
    <row r="19" spans="1:18" ht="21.75" customHeight="1" x14ac:dyDescent="0.2">
      <c r="A19" s="8" t="s">
        <v>44</v>
      </c>
      <c r="C19" s="76">
        <v>29700000</v>
      </c>
      <c r="D19" s="21"/>
      <c r="E19" s="76">
        <v>64186572582</v>
      </c>
      <c r="F19" s="21"/>
      <c r="G19" s="76">
        <v>60384888531</v>
      </c>
      <c r="H19" s="21"/>
      <c r="I19" s="76">
        <v>3801684050</v>
      </c>
      <c r="J19" s="21"/>
      <c r="K19" s="76">
        <v>29700000</v>
      </c>
      <c r="L19" s="21"/>
      <c r="M19" s="76">
        <v>64186572582</v>
      </c>
      <c r="N19" s="21"/>
      <c r="O19" s="76">
        <v>48302016741</v>
      </c>
      <c r="P19" s="21"/>
      <c r="Q19" s="100">
        <v>15884555841</v>
      </c>
      <c r="R19" s="100"/>
    </row>
    <row r="20" spans="1:18" ht="21.75" customHeight="1" x14ac:dyDescent="0.2">
      <c r="A20" s="8" t="s">
        <v>60</v>
      </c>
      <c r="C20" s="76">
        <v>10000</v>
      </c>
      <c r="D20" s="21"/>
      <c r="E20" s="76">
        <v>5080422</v>
      </c>
      <c r="F20" s="21"/>
      <c r="G20" s="76">
        <v>5080422</v>
      </c>
      <c r="H20" s="21"/>
      <c r="I20" s="76">
        <v>0</v>
      </c>
      <c r="J20" s="21"/>
      <c r="K20" s="76">
        <v>10000</v>
      </c>
      <c r="L20" s="21"/>
      <c r="M20" s="76">
        <v>5080422</v>
      </c>
      <c r="N20" s="21"/>
      <c r="O20" s="76">
        <v>5080422</v>
      </c>
      <c r="P20" s="21"/>
      <c r="Q20" s="100">
        <v>0</v>
      </c>
      <c r="R20" s="100"/>
    </row>
    <row r="21" spans="1:18" ht="21.75" customHeight="1" x14ac:dyDescent="0.2">
      <c r="A21" s="8" t="s">
        <v>42</v>
      </c>
      <c r="C21" s="76">
        <v>10000</v>
      </c>
      <c r="D21" s="21"/>
      <c r="E21" s="76">
        <v>4286606</v>
      </c>
      <c r="F21" s="21"/>
      <c r="G21" s="76">
        <v>4286606</v>
      </c>
      <c r="H21" s="21"/>
      <c r="I21" s="76">
        <v>0</v>
      </c>
      <c r="J21" s="21"/>
      <c r="K21" s="76">
        <v>10000</v>
      </c>
      <c r="L21" s="21"/>
      <c r="M21" s="76">
        <v>4286606</v>
      </c>
      <c r="N21" s="21"/>
      <c r="O21" s="76">
        <v>4286606</v>
      </c>
      <c r="P21" s="21"/>
      <c r="Q21" s="100">
        <v>0</v>
      </c>
      <c r="R21" s="100"/>
    </row>
    <row r="22" spans="1:18" ht="21.75" customHeight="1" x14ac:dyDescent="0.2">
      <c r="A22" s="8" t="s">
        <v>28</v>
      </c>
      <c r="C22" s="76">
        <v>69735</v>
      </c>
      <c r="D22" s="21"/>
      <c r="E22" s="76">
        <v>1790791145</v>
      </c>
      <c r="F22" s="21"/>
      <c r="G22" s="76">
        <v>2103556832</v>
      </c>
      <c r="H22" s="21"/>
      <c r="I22" s="76">
        <v>-312765686</v>
      </c>
      <c r="J22" s="21"/>
      <c r="K22" s="76">
        <v>69735</v>
      </c>
      <c r="L22" s="21"/>
      <c r="M22" s="76">
        <v>1790791145</v>
      </c>
      <c r="N22" s="21"/>
      <c r="O22" s="76">
        <v>1696298980</v>
      </c>
      <c r="P22" s="21"/>
      <c r="Q22" s="100">
        <v>94492165</v>
      </c>
      <c r="R22" s="100"/>
    </row>
    <row r="23" spans="1:18" ht="21.75" customHeight="1" x14ac:dyDescent="0.2">
      <c r="A23" s="8" t="s">
        <v>64</v>
      </c>
      <c r="C23" s="76">
        <v>12737739</v>
      </c>
      <c r="D23" s="21"/>
      <c r="E23" s="76">
        <v>20222842044</v>
      </c>
      <c r="F23" s="21"/>
      <c r="G23" s="76">
        <v>20222842044</v>
      </c>
      <c r="H23" s="21"/>
      <c r="I23" s="76">
        <v>0</v>
      </c>
      <c r="J23" s="21"/>
      <c r="K23" s="76">
        <v>12737739</v>
      </c>
      <c r="L23" s="21"/>
      <c r="M23" s="76">
        <v>20222842044</v>
      </c>
      <c r="N23" s="21"/>
      <c r="O23" s="76">
        <v>25278552555</v>
      </c>
      <c r="P23" s="21"/>
      <c r="Q23" s="100">
        <v>-5055710510</v>
      </c>
      <c r="R23" s="100"/>
    </row>
    <row r="24" spans="1:18" ht="21.75" customHeight="1" x14ac:dyDescent="0.2">
      <c r="A24" s="8" t="s">
        <v>23</v>
      </c>
      <c r="C24" s="76">
        <v>21712602</v>
      </c>
      <c r="D24" s="21"/>
      <c r="E24" s="76">
        <v>38349679184</v>
      </c>
      <c r="F24" s="21"/>
      <c r="G24" s="76">
        <v>46105794075</v>
      </c>
      <c r="H24" s="21"/>
      <c r="I24" s="76">
        <v>-7756114890</v>
      </c>
      <c r="J24" s="21"/>
      <c r="K24" s="76">
        <v>21712602</v>
      </c>
      <c r="L24" s="21"/>
      <c r="M24" s="76">
        <v>38349679184</v>
      </c>
      <c r="N24" s="21"/>
      <c r="O24" s="76">
        <v>38713661125</v>
      </c>
      <c r="P24" s="21"/>
      <c r="Q24" s="100">
        <v>-363981940</v>
      </c>
      <c r="R24" s="100"/>
    </row>
    <row r="25" spans="1:18" ht="21.75" customHeight="1" x14ac:dyDescent="0.2">
      <c r="A25" s="8" t="s">
        <v>45</v>
      </c>
      <c r="C25" s="76">
        <v>3200000</v>
      </c>
      <c r="D25" s="21"/>
      <c r="E25" s="76">
        <v>47406691520</v>
      </c>
      <c r="F25" s="21"/>
      <c r="G25" s="76">
        <v>53979488000</v>
      </c>
      <c r="H25" s="21"/>
      <c r="I25" s="76">
        <v>-6572796480</v>
      </c>
      <c r="J25" s="21"/>
      <c r="K25" s="76">
        <v>3200000</v>
      </c>
      <c r="L25" s="21"/>
      <c r="M25" s="76">
        <v>47406691520</v>
      </c>
      <c r="N25" s="21"/>
      <c r="O25" s="76">
        <v>50106030612</v>
      </c>
      <c r="P25" s="21"/>
      <c r="Q25" s="100">
        <v>-2699339092</v>
      </c>
      <c r="R25" s="100"/>
    </row>
    <row r="26" spans="1:18" ht="21.75" customHeight="1" x14ac:dyDescent="0.2">
      <c r="A26" s="8" t="s">
        <v>58</v>
      </c>
      <c r="C26" s="76">
        <v>10000</v>
      </c>
      <c r="D26" s="21"/>
      <c r="E26" s="76">
        <v>12562138</v>
      </c>
      <c r="F26" s="21"/>
      <c r="G26" s="76">
        <v>12562138</v>
      </c>
      <c r="H26" s="21"/>
      <c r="I26" s="76">
        <v>0</v>
      </c>
      <c r="J26" s="21"/>
      <c r="K26" s="76">
        <v>10000</v>
      </c>
      <c r="L26" s="21"/>
      <c r="M26" s="76">
        <v>12562138</v>
      </c>
      <c r="N26" s="21"/>
      <c r="O26" s="76">
        <v>12562138</v>
      </c>
      <c r="P26" s="21"/>
      <c r="Q26" s="100">
        <v>0</v>
      </c>
      <c r="R26" s="100"/>
    </row>
    <row r="27" spans="1:18" ht="21.75" customHeight="1" x14ac:dyDescent="0.2">
      <c r="A27" s="8" t="s">
        <v>21</v>
      </c>
      <c r="C27" s="76">
        <v>67535492</v>
      </c>
      <c r="D27" s="21"/>
      <c r="E27" s="76">
        <v>192931701380</v>
      </c>
      <c r="F27" s="21"/>
      <c r="G27" s="76">
        <v>221010333849</v>
      </c>
      <c r="H27" s="21"/>
      <c r="I27" s="76">
        <v>-28078632468</v>
      </c>
      <c r="J27" s="21"/>
      <c r="K27" s="76">
        <v>67535492</v>
      </c>
      <c r="L27" s="21"/>
      <c r="M27" s="76">
        <v>192931701380</v>
      </c>
      <c r="N27" s="21"/>
      <c r="O27" s="76">
        <v>132117143558</v>
      </c>
      <c r="P27" s="21"/>
      <c r="Q27" s="100">
        <v>60814557822</v>
      </c>
      <c r="R27" s="100"/>
    </row>
    <row r="28" spans="1:18" ht="21.75" customHeight="1" x14ac:dyDescent="0.2">
      <c r="A28" s="8" t="s">
        <v>49</v>
      </c>
      <c r="C28" s="76">
        <v>10000</v>
      </c>
      <c r="D28" s="21"/>
      <c r="E28" s="76">
        <v>12066003</v>
      </c>
      <c r="F28" s="21"/>
      <c r="G28" s="76">
        <v>12066003</v>
      </c>
      <c r="H28" s="21"/>
      <c r="I28" s="76">
        <v>0</v>
      </c>
      <c r="J28" s="21"/>
      <c r="K28" s="76">
        <v>10000</v>
      </c>
      <c r="L28" s="21"/>
      <c r="M28" s="76">
        <v>12066003</v>
      </c>
      <c r="N28" s="21"/>
      <c r="O28" s="76">
        <v>12066003</v>
      </c>
      <c r="P28" s="21"/>
      <c r="Q28" s="100">
        <v>0</v>
      </c>
      <c r="R28" s="100"/>
    </row>
    <row r="29" spans="1:18" ht="21.75" customHeight="1" x14ac:dyDescent="0.2">
      <c r="A29" s="8" t="s">
        <v>57</v>
      </c>
      <c r="C29" s="76">
        <v>10000</v>
      </c>
      <c r="D29" s="21"/>
      <c r="E29" s="76">
        <v>9714323</v>
      </c>
      <c r="F29" s="21"/>
      <c r="G29" s="76">
        <v>9714323</v>
      </c>
      <c r="H29" s="21"/>
      <c r="I29" s="76">
        <v>0</v>
      </c>
      <c r="J29" s="21"/>
      <c r="K29" s="76">
        <v>10000</v>
      </c>
      <c r="L29" s="21"/>
      <c r="M29" s="76">
        <v>9714323</v>
      </c>
      <c r="N29" s="21"/>
      <c r="O29" s="76">
        <v>9714323</v>
      </c>
      <c r="P29" s="21"/>
      <c r="Q29" s="100">
        <v>0</v>
      </c>
      <c r="R29" s="100"/>
    </row>
    <row r="30" spans="1:18" ht="21.75" customHeight="1" x14ac:dyDescent="0.2">
      <c r="A30" s="8" t="s">
        <v>32</v>
      </c>
      <c r="C30" s="76">
        <v>1000000</v>
      </c>
      <c r="D30" s="21"/>
      <c r="E30" s="76">
        <v>60935300700</v>
      </c>
      <c r="F30" s="21"/>
      <c r="G30" s="76">
        <v>68317789500</v>
      </c>
      <c r="H30" s="21"/>
      <c r="I30" s="76">
        <v>-7382488800</v>
      </c>
      <c r="J30" s="21"/>
      <c r="K30" s="76">
        <v>1000000</v>
      </c>
      <c r="L30" s="21"/>
      <c r="M30" s="76">
        <v>60935300700</v>
      </c>
      <c r="N30" s="21"/>
      <c r="O30" s="76">
        <v>60260557100</v>
      </c>
      <c r="P30" s="21"/>
      <c r="Q30" s="100">
        <v>674743599</v>
      </c>
      <c r="R30" s="100"/>
    </row>
    <row r="31" spans="1:18" ht="21.75" customHeight="1" x14ac:dyDescent="0.2">
      <c r="A31" s="8" t="s">
        <v>68</v>
      </c>
      <c r="C31" s="76">
        <v>3883867</v>
      </c>
      <c r="D31" s="21"/>
      <c r="E31" s="76">
        <v>20463915399</v>
      </c>
      <c r="F31" s="21"/>
      <c r="G31" s="76">
        <v>19153608199</v>
      </c>
      <c r="H31" s="21"/>
      <c r="I31" s="76">
        <v>1310307200</v>
      </c>
      <c r="J31" s="21"/>
      <c r="K31" s="76">
        <v>3883867</v>
      </c>
      <c r="L31" s="21"/>
      <c r="M31" s="76">
        <v>20463915399</v>
      </c>
      <c r="N31" s="21"/>
      <c r="O31" s="76">
        <v>13685002558</v>
      </c>
      <c r="P31" s="21"/>
      <c r="Q31" s="100">
        <v>6778912841</v>
      </c>
      <c r="R31" s="100"/>
    </row>
    <row r="32" spans="1:18" ht="21.75" customHeight="1" x14ac:dyDescent="0.2">
      <c r="A32" s="8" t="s">
        <v>61</v>
      </c>
      <c r="C32" s="76">
        <v>10000</v>
      </c>
      <c r="D32" s="21"/>
      <c r="E32" s="76">
        <v>4306451</v>
      </c>
      <c r="F32" s="21"/>
      <c r="G32" s="76">
        <v>4306451</v>
      </c>
      <c r="H32" s="21"/>
      <c r="I32" s="76">
        <v>0</v>
      </c>
      <c r="J32" s="21"/>
      <c r="K32" s="76">
        <v>10000</v>
      </c>
      <c r="L32" s="21"/>
      <c r="M32" s="76">
        <v>4306451</v>
      </c>
      <c r="N32" s="21"/>
      <c r="O32" s="76">
        <v>4306451</v>
      </c>
      <c r="P32" s="21"/>
      <c r="Q32" s="100">
        <v>0</v>
      </c>
      <c r="R32" s="100"/>
    </row>
    <row r="33" spans="1:18" ht="21.75" customHeight="1" x14ac:dyDescent="0.2">
      <c r="A33" s="8" t="s">
        <v>56</v>
      </c>
      <c r="C33" s="76">
        <v>10000</v>
      </c>
      <c r="D33" s="21"/>
      <c r="E33" s="76">
        <v>5824624</v>
      </c>
      <c r="F33" s="21"/>
      <c r="G33" s="76">
        <v>5824624</v>
      </c>
      <c r="H33" s="21"/>
      <c r="I33" s="76">
        <v>0</v>
      </c>
      <c r="J33" s="21"/>
      <c r="K33" s="76">
        <v>10000</v>
      </c>
      <c r="L33" s="21"/>
      <c r="M33" s="76">
        <v>5824624</v>
      </c>
      <c r="N33" s="21"/>
      <c r="O33" s="76">
        <v>5824624</v>
      </c>
      <c r="P33" s="21"/>
      <c r="Q33" s="100">
        <v>0</v>
      </c>
      <c r="R33" s="100"/>
    </row>
    <row r="34" spans="1:18" ht="21.75" customHeight="1" x14ac:dyDescent="0.2">
      <c r="A34" s="8" t="s">
        <v>25</v>
      </c>
      <c r="C34" s="76">
        <v>8120000</v>
      </c>
      <c r="D34" s="21"/>
      <c r="E34" s="76">
        <v>89274134992</v>
      </c>
      <c r="F34" s="21"/>
      <c r="G34" s="76">
        <v>93383323516</v>
      </c>
      <c r="H34" s="21"/>
      <c r="I34" s="76">
        <v>-4109188524</v>
      </c>
      <c r="J34" s="21"/>
      <c r="K34" s="76">
        <v>8120000</v>
      </c>
      <c r="L34" s="21"/>
      <c r="M34" s="76">
        <v>89274134992</v>
      </c>
      <c r="N34" s="21"/>
      <c r="O34" s="76">
        <v>55917192856</v>
      </c>
      <c r="P34" s="21"/>
      <c r="Q34" s="100">
        <v>33356942136</v>
      </c>
      <c r="R34" s="100"/>
    </row>
    <row r="35" spans="1:18" ht="21.75" customHeight="1" x14ac:dyDescent="0.2">
      <c r="A35" s="8" t="s">
        <v>24</v>
      </c>
      <c r="C35" s="76">
        <v>5060068</v>
      </c>
      <c r="D35" s="21"/>
      <c r="E35" s="76">
        <v>47297383612</v>
      </c>
      <c r="F35" s="21"/>
      <c r="G35" s="76">
        <v>45991939620</v>
      </c>
      <c r="H35" s="21"/>
      <c r="I35" s="76">
        <v>1305443992</v>
      </c>
      <c r="J35" s="21"/>
      <c r="K35" s="76">
        <v>5060068</v>
      </c>
      <c r="L35" s="21"/>
      <c r="M35" s="76">
        <v>47297383612</v>
      </c>
      <c r="N35" s="21"/>
      <c r="O35" s="76">
        <v>25935451999</v>
      </c>
      <c r="P35" s="21"/>
      <c r="Q35" s="100">
        <v>21361931613</v>
      </c>
      <c r="R35" s="100"/>
    </row>
    <row r="36" spans="1:18" ht="21.75" customHeight="1" x14ac:dyDescent="0.2">
      <c r="A36" s="8" t="s">
        <v>19</v>
      </c>
      <c r="C36" s="76">
        <v>1675000</v>
      </c>
      <c r="D36" s="21"/>
      <c r="E36" s="76">
        <v>6548485865</v>
      </c>
      <c r="F36" s="21"/>
      <c r="G36" s="76">
        <v>7811645575</v>
      </c>
      <c r="H36" s="21"/>
      <c r="I36" s="76">
        <v>-1263159710</v>
      </c>
      <c r="J36" s="21"/>
      <c r="K36" s="76">
        <v>1675000</v>
      </c>
      <c r="L36" s="21"/>
      <c r="M36" s="76">
        <v>6548485865</v>
      </c>
      <c r="N36" s="21"/>
      <c r="O36" s="76">
        <v>6902502994</v>
      </c>
      <c r="P36" s="21"/>
      <c r="Q36" s="100">
        <v>-354017129</v>
      </c>
      <c r="R36" s="100"/>
    </row>
    <row r="37" spans="1:18" ht="21.75" customHeight="1" x14ac:dyDescent="0.2">
      <c r="A37" s="8" t="s">
        <v>59</v>
      </c>
      <c r="C37" s="76">
        <v>10000</v>
      </c>
      <c r="D37" s="21"/>
      <c r="E37" s="76">
        <v>4286606</v>
      </c>
      <c r="F37" s="21"/>
      <c r="G37" s="76">
        <v>4286606</v>
      </c>
      <c r="H37" s="21"/>
      <c r="I37" s="76">
        <v>0</v>
      </c>
      <c r="J37" s="21"/>
      <c r="K37" s="76">
        <v>10000</v>
      </c>
      <c r="L37" s="21"/>
      <c r="M37" s="76">
        <v>4286606</v>
      </c>
      <c r="N37" s="21"/>
      <c r="O37" s="76">
        <v>4286606</v>
      </c>
      <c r="P37" s="21"/>
      <c r="Q37" s="100">
        <v>0</v>
      </c>
      <c r="R37" s="100"/>
    </row>
    <row r="38" spans="1:18" ht="21.75" customHeight="1" x14ac:dyDescent="0.2">
      <c r="A38" s="8" t="s">
        <v>30</v>
      </c>
      <c r="C38" s="76">
        <v>621899</v>
      </c>
      <c r="D38" s="21"/>
      <c r="E38" s="76">
        <v>11076796387</v>
      </c>
      <c r="F38" s="21"/>
      <c r="G38" s="76">
        <v>9527896168</v>
      </c>
      <c r="H38" s="21"/>
      <c r="I38" s="76">
        <v>1548900219</v>
      </c>
      <c r="J38" s="21"/>
      <c r="K38" s="76">
        <v>621899</v>
      </c>
      <c r="L38" s="21"/>
      <c r="M38" s="76">
        <v>11076796387</v>
      </c>
      <c r="N38" s="21"/>
      <c r="O38" s="76">
        <v>6436266647</v>
      </c>
      <c r="P38" s="21"/>
      <c r="Q38" s="100">
        <v>4640529740</v>
      </c>
      <c r="R38" s="100"/>
    </row>
    <row r="39" spans="1:18" ht="21.75" customHeight="1" x14ac:dyDescent="0.2">
      <c r="A39" s="8" t="s">
        <v>47</v>
      </c>
      <c r="C39" s="76">
        <v>10000</v>
      </c>
      <c r="D39" s="21"/>
      <c r="E39" s="76">
        <v>4276683</v>
      </c>
      <c r="F39" s="21"/>
      <c r="G39" s="76">
        <v>4276683</v>
      </c>
      <c r="H39" s="21"/>
      <c r="I39" s="76">
        <v>0</v>
      </c>
      <c r="J39" s="21"/>
      <c r="K39" s="76">
        <v>10000</v>
      </c>
      <c r="L39" s="21"/>
      <c r="M39" s="76">
        <v>4276683</v>
      </c>
      <c r="N39" s="21"/>
      <c r="O39" s="76">
        <v>4276683</v>
      </c>
      <c r="P39" s="21"/>
      <c r="Q39" s="100">
        <v>0</v>
      </c>
      <c r="R39" s="100"/>
    </row>
    <row r="40" spans="1:18" ht="21.75" customHeight="1" x14ac:dyDescent="0.2">
      <c r="A40" s="8" t="s">
        <v>37</v>
      </c>
      <c r="C40" s="76">
        <v>2338000</v>
      </c>
      <c r="D40" s="21"/>
      <c r="E40" s="76">
        <v>31017427466</v>
      </c>
      <c r="F40" s="21"/>
      <c r="G40" s="76">
        <v>18953805714</v>
      </c>
      <c r="H40" s="21"/>
      <c r="I40" s="76">
        <v>12063621752</v>
      </c>
      <c r="J40" s="21"/>
      <c r="K40" s="76">
        <v>2338000</v>
      </c>
      <c r="L40" s="21"/>
      <c r="M40" s="76">
        <v>31017427466</v>
      </c>
      <c r="N40" s="21"/>
      <c r="O40" s="76">
        <v>11941825570</v>
      </c>
      <c r="P40" s="21"/>
      <c r="Q40" s="100">
        <v>19075601896</v>
      </c>
      <c r="R40" s="100"/>
    </row>
    <row r="41" spans="1:18" ht="21.75" customHeight="1" x14ac:dyDescent="0.2">
      <c r="A41" s="8" t="s">
        <v>40</v>
      </c>
      <c r="C41" s="76">
        <v>10000</v>
      </c>
      <c r="D41" s="21"/>
      <c r="E41" s="76">
        <v>9148729</v>
      </c>
      <c r="F41" s="21"/>
      <c r="G41" s="76">
        <v>9148729</v>
      </c>
      <c r="H41" s="21"/>
      <c r="I41" s="76">
        <v>0</v>
      </c>
      <c r="J41" s="21"/>
      <c r="K41" s="76">
        <v>10000</v>
      </c>
      <c r="L41" s="21"/>
      <c r="M41" s="76">
        <v>9148729</v>
      </c>
      <c r="N41" s="21"/>
      <c r="O41" s="76">
        <v>9148729</v>
      </c>
      <c r="P41" s="21"/>
      <c r="Q41" s="100">
        <v>0</v>
      </c>
      <c r="R41" s="100"/>
    </row>
    <row r="42" spans="1:18" ht="21.75" customHeight="1" x14ac:dyDescent="0.2">
      <c r="A42" s="8" t="s">
        <v>52</v>
      </c>
      <c r="C42" s="76">
        <v>10000</v>
      </c>
      <c r="D42" s="21"/>
      <c r="E42" s="76">
        <v>19736250</v>
      </c>
      <c r="F42" s="21"/>
      <c r="G42" s="76">
        <v>19736250</v>
      </c>
      <c r="H42" s="21"/>
      <c r="I42" s="76">
        <v>0</v>
      </c>
      <c r="J42" s="21"/>
      <c r="K42" s="76">
        <v>10000</v>
      </c>
      <c r="L42" s="21"/>
      <c r="M42" s="76">
        <v>19736250</v>
      </c>
      <c r="N42" s="21"/>
      <c r="O42" s="76">
        <v>19736250</v>
      </c>
      <c r="P42" s="21"/>
      <c r="Q42" s="100">
        <v>0</v>
      </c>
      <c r="R42" s="100"/>
    </row>
    <row r="43" spans="1:18" ht="21.75" customHeight="1" x14ac:dyDescent="0.2">
      <c r="A43" s="8" t="s">
        <v>66</v>
      </c>
      <c r="C43" s="76">
        <v>13599999</v>
      </c>
      <c r="D43" s="21"/>
      <c r="E43" s="76">
        <v>18339529699</v>
      </c>
      <c r="F43" s="21"/>
      <c r="G43" s="76">
        <v>17232950276</v>
      </c>
      <c r="H43" s="21"/>
      <c r="I43" s="76">
        <v>1106579423</v>
      </c>
      <c r="J43" s="21"/>
      <c r="K43" s="76">
        <v>13599999</v>
      </c>
      <c r="L43" s="21"/>
      <c r="M43" s="76">
        <v>18339529699</v>
      </c>
      <c r="N43" s="21"/>
      <c r="O43" s="76">
        <v>13562345362</v>
      </c>
      <c r="P43" s="21"/>
      <c r="Q43" s="100">
        <v>4777184337</v>
      </c>
      <c r="R43" s="100"/>
    </row>
    <row r="44" spans="1:18" ht="21.75" customHeight="1" x14ac:dyDescent="0.2">
      <c r="A44" s="8" t="s">
        <v>46</v>
      </c>
      <c r="C44" s="76">
        <v>4400000</v>
      </c>
      <c r="D44" s="21"/>
      <c r="E44" s="76">
        <v>59857695480</v>
      </c>
      <c r="F44" s="21"/>
      <c r="G44" s="76">
        <v>65620799640</v>
      </c>
      <c r="H44" s="21"/>
      <c r="I44" s="76">
        <v>-5763104160</v>
      </c>
      <c r="J44" s="21"/>
      <c r="K44" s="76">
        <v>4400000</v>
      </c>
      <c r="L44" s="21"/>
      <c r="M44" s="76">
        <v>59857695480</v>
      </c>
      <c r="N44" s="21"/>
      <c r="O44" s="76">
        <v>59290117040</v>
      </c>
      <c r="P44" s="21"/>
      <c r="Q44" s="100">
        <v>567578439</v>
      </c>
      <c r="R44" s="100"/>
    </row>
    <row r="45" spans="1:18" ht="21.75" customHeight="1" x14ac:dyDescent="0.2">
      <c r="A45" s="8" t="s">
        <v>35</v>
      </c>
      <c r="C45" s="76">
        <v>8180671</v>
      </c>
      <c r="D45" s="21"/>
      <c r="E45" s="76">
        <v>16121224744</v>
      </c>
      <c r="F45" s="21"/>
      <c r="G45" s="76">
        <v>18077526438</v>
      </c>
      <c r="H45" s="21"/>
      <c r="I45" s="76">
        <v>-1956301693</v>
      </c>
      <c r="J45" s="21"/>
      <c r="K45" s="76">
        <v>8180671</v>
      </c>
      <c r="L45" s="21"/>
      <c r="M45" s="76">
        <v>16121224744</v>
      </c>
      <c r="N45" s="21"/>
      <c r="O45" s="76">
        <v>13494271108</v>
      </c>
      <c r="P45" s="21"/>
      <c r="Q45" s="100">
        <v>2626953636</v>
      </c>
      <c r="R45" s="100"/>
    </row>
    <row r="46" spans="1:18" ht="21.75" customHeight="1" x14ac:dyDescent="0.2">
      <c r="A46" s="8" t="s">
        <v>33</v>
      </c>
      <c r="C46" s="76">
        <v>2951000</v>
      </c>
      <c r="D46" s="21"/>
      <c r="E46" s="76">
        <v>37275843042</v>
      </c>
      <c r="F46" s="21"/>
      <c r="G46" s="76">
        <v>29662552240</v>
      </c>
      <c r="H46" s="21"/>
      <c r="I46" s="76">
        <v>7613290802</v>
      </c>
      <c r="J46" s="21"/>
      <c r="K46" s="76">
        <v>2951000</v>
      </c>
      <c r="L46" s="21"/>
      <c r="M46" s="76">
        <v>37275843042</v>
      </c>
      <c r="N46" s="21"/>
      <c r="O46" s="76">
        <v>17100622416</v>
      </c>
      <c r="P46" s="21"/>
      <c r="Q46" s="100">
        <v>20175220626</v>
      </c>
      <c r="R46" s="100"/>
    </row>
    <row r="47" spans="1:18" ht="21.75" customHeight="1" x14ac:dyDescent="0.2">
      <c r="A47" s="8" t="s">
        <v>51</v>
      </c>
      <c r="C47" s="76">
        <v>10000</v>
      </c>
      <c r="D47" s="21"/>
      <c r="E47" s="76">
        <v>11688940</v>
      </c>
      <c r="F47" s="21"/>
      <c r="G47" s="76">
        <v>11688940</v>
      </c>
      <c r="H47" s="21"/>
      <c r="I47" s="76">
        <v>0</v>
      </c>
      <c r="J47" s="21"/>
      <c r="K47" s="76">
        <v>10000</v>
      </c>
      <c r="L47" s="21"/>
      <c r="M47" s="76">
        <v>11688940</v>
      </c>
      <c r="N47" s="21"/>
      <c r="O47" s="76">
        <v>11688940</v>
      </c>
      <c r="P47" s="21"/>
      <c r="Q47" s="100">
        <v>0</v>
      </c>
      <c r="R47" s="100"/>
    </row>
    <row r="48" spans="1:18" ht="21.75" customHeight="1" x14ac:dyDescent="0.2">
      <c r="A48" s="8" t="s">
        <v>31</v>
      </c>
      <c r="C48" s="76">
        <v>417915</v>
      </c>
      <c r="D48" s="21"/>
      <c r="E48" s="76">
        <v>19950472115</v>
      </c>
      <c r="F48" s="21"/>
      <c r="G48" s="76">
        <v>24321246924</v>
      </c>
      <c r="H48" s="21"/>
      <c r="I48" s="76">
        <v>-4370774808</v>
      </c>
      <c r="J48" s="21"/>
      <c r="K48" s="76">
        <v>417915</v>
      </c>
      <c r="L48" s="21"/>
      <c r="M48" s="76">
        <v>19950472115</v>
      </c>
      <c r="N48" s="21"/>
      <c r="O48" s="76">
        <v>18909613977</v>
      </c>
      <c r="P48" s="21"/>
      <c r="Q48" s="100">
        <v>1040858138</v>
      </c>
      <c r="R48" s="100"/>
    </row>
    <row r="49" spans="1:18" ht="21.75" customHeight="1" x14ac:dyDescent="0.2">
      <c r="A49" s="8" t="s">
        <v>39</v>
      </c>
      <c r="C49" s="76">
        <v>10000</v>
      </c>
      <c r="D49" s="21"/>
      <c r="E49" s="76">
        <v>6836740</v>
      </c>
      <c r="F49" s="21"/>
      <c r="G49" s="76">
        <v>6836740</v>
      </c>
      <c r="H49" s="21"/>
      <c r="I49" s="76">
        <v>0</v>
      </c>
      <c r="J49" s="21"/>
      <c r="K49" s="76">
        <v>10000</v>
      </c>
      <c r="L49" s="21"/>
      <c r="M49" s="76">
        <v>6836740</v>
      </c>
      <c r="N49" s="21"/>
      <c r="O49" s="76">
        <v>6836740</v>
      </c>
      <c r="P49" s="21"/>
      <c r="Q49" s="100">
        <v>0</v>
      </c>
      <c r="R49" s="100"/>
    </row>
    <row r="50" spans="1:18" ht="21.75" customHeight="1" x14ac:dyDescent="0.2">
      <c r="A50" s="8" t="s">
        <v>38</v>
      </c>
      <c r="C50" s="76">
        <v>1450000</v>
      </c>
      <c r="D50" s="21"/>
      <c r="E50" s="76">
        <v>38732267180</v>
      </c>
      <c r="F50" s="21"/>
      <c r="G50" s="76">
        <v>37092044870</v>
      </c>
      <c r="H50" s="21"/>
      <c r="I50" s="76">
        <v>1640222309</v>
      </c>
      <c r="J50" s="21"/>
      <c r="K50" s="76">
        <v>1450000</v>
      </c>
      <c r="L50" s="21"/>
      <c r="M50" s="76">
        <v>38732267180</v>
      </c>
      <c r="N50" s="21"/>
      <c r="O50" s="76">
        <v>27293874755</v>
      </c>
      <c r="P50" s="21"/>
      <c r="Q50" s="100">
        <v>11438392425</v>
      </c>
      <c r="R50" s="100"/>
    </row>
    <row r="51" spans="1:18" ht="21.75" customHeight="1" x14ac:dyDescent="0.2">
      <c r="A51" s="8" t="s">
        <v>53</v>
      </c>
      <c r="C51" s="76">
        <v>10000</v>
      </c>
      <c r="D51" s="21"/>
      <c r="E51" s="76">
        <v>12909432</v>
      </c>
      <c r="F51" s="21"/>
      <c r="G51" s="76">
        <v>12909432</v>
      </c>
      <c r="H51" s="21"/>
      <c r="I51" s="76">
        <v>0</v>
      </c>
      <c r="J51" s="21"/>
      <c r="K51" s="76">
        <v>10000</v>
      </c>
      <c r="L51" s="21"/>
      <c r="M51" s="76">
        <v>12909432</v>
      </c>
      <c r="N51" s="21"/>
      <c r="O51" s="76">
        <v>12909432</v>
      </c>
      <c r="P51" s="21"/>
      <c r="Q51" s="100">
        <v>0</v>
      </c>
      <c r="R51" s="100"/>
    </row>
    <row r="52" spans="1:18" ht="21.75" customHeight="1" x14ac:dyDescent="0.2">
      <c r="A52" s="8" t="s">
        <v>43</v>
      </c>
      <c r="C52" s="76">
        <v>10000</v>
      </c>
      <c r="D52" s="21"/>
      <c r="E52" s="76">
        <v>10914970</v>
      </c>
      <c r="F52" s="21"/>
      <c r="G52" s="76">
        <v>10914970</v>
      </c>
      <c r="H52" s="21"/>
      <c r="I52" s="76">
        <v>0</v>
      </c>
      <c r="J52" s="21"/>
      <c r="K52" s="76">
        <v>10000</v>
      </c>
      <c r="L52" s="21"/>
      <c r="M52" s="76">
        <v>10914970</v>
      </c>
      <c r="N52" s="21"/>
      <c r="O52" s="76">
        <v>10914970</v>
      </c>
      <c r="P52" s="21"/>
      <c r="Q52" s="100">
        <v>0</v>
      </c>
      <c r="R52" s="100"/>
    </row>
    <row r="53" spans="1:18" ht="21.75" customHeight="1" x14ac:dyDescent="0.2">
      <c r="A53" s="8" t="s">
        <v>34</v>
      </c>
      <c r="C53" s="76">
        <v>257779272</v>
      </c>
      <c r="D53" s="21"/>
      <c r="E53" s="76">
        <v>556335938144</v>
      </c>
      <c r="F53" s="21"/>
      <c r="G53" s="76">
        <v>551475992018</v>
      </c>
      <c r="H53" s="21"/>
      <c r="I53" s="76">
        <v>4859946126</v>
      </c>
      <c r="J53" s="21"/>
      <c r="K53" s="76">
        <v>257779272</v>
      </c>
      <c r="L53" s="21"/>
      <c r="M53" s="76">
        <v>556335938144</v>
      </c>
      <c r="N53" s="21"/>
      <c r="O53" s="76">
        <v>564220727942</v>
      </c>
      <c r="P53" s="21"/>
      <c r="Q53" s="100">
        <v>-7884789797</v>
      </c>
      <c r="R53" s="100"/>
    </row>
    <row r="54" spans="1:18" ht="21.75" customHeight="1" x14ac:dyDescent="0.2">
      <c r="A54" s="8" t="s">
        <v>69</v>
      </c>
      <c r="C54" s="76">
        <v>41456086</v>
      </c>
      <c r="D54" s="21"/>
      <c r="E54" s="76">
        <v>613990420174</v>
      </c>
      <c r="F54" s="21"/>
      <c r="G54" s="76">
        <v>661983702111</v>
      </c>
      <c r="H54" s="21"/>
      <c r="I54" s="76">
        <v>-47993281936</v>
      </c>
      <c r="J54" s="21"/>
      <c r="K54" s="76">
        <v>41456086</v>
      </c>
      <c r="L54" s="21"/>
      <c r="M54" s="76">
        <v>613990420174</v>
      </c>
      <c r="N54" s="21"/>
      <c r="O54" s="76">
        <v>410927807835</v>
      </c>
      <c r="P54" s="21"/>
      <c r="Q54" s="100">
        <v>203062612339</v>
      </c>
      <c r="R54" s="100"/>
    </row>
    <row r="55" spans="1:18" ht="21.75" customHeight="1" x14ac:dyDescent="0.2">
      <c r="A55" s="8" t="s">
        <v>27</v>
      </c>
      <c r="C55" s="76">
        <v>980000</v>
      </c>
      <c r="D55" s="21"/>
      <c r="E55" s="76">
        <v>43243721962</v>
      </c>
      <c r="F55" s="21"/>
      <c r="G55" s="76">
        <v>64841272328</v>
      </c>
      <c r="H55" s="21"/>
      <c r="I55" s="76">
        <v>-21597550366</v>
      </c>
      <c r="J55" s="21"/>
      <c r="K55" s="76">
        <v>980000</v>
      </c>
      <c r="L55" s="21"/>
      <c r="M55" s="76">
        <v>43243721962</v>
      </c>
      <c r="N55" s="21"/>
      <c r="O55" s="76">
        <v>51246776420</v>
      </c>
      <c r="P55" s="21"/>
      <c r="Q55" s="100">
        <v>-8003054458</v>
      </c>
      <c r="R55" s="100"/>
    </row>
    <row r="56" spans="1:18" ht="21.75" customHeight="1" x14ac:dyDescent="0.2">
      <c r="A56" s="8" t="s">
        <v>102</v>
      </c>
      <c r="C56" s="76">
        <v>14000000</v>
      </c>
      <c r="D56" s="21"/>
      <c r="E56" s="76">
        <v>235491071200</v>
      </c>
      <c r="F56" s="21"/>
      <c r="G56" s="76">
        <v>202756400000</v>
      </c>
      <c r="H56" s="21"/>
      <c r="I56" s="76">
        <v>32734671200</v>
      </c>
      <c r="J56" s="21"/>
      <c r="K56" s="76">
        <v>14000000</v>
      </c>
      <c r="L56" s="21"/>
      <c r="M56" s="76">
        <v>235491071200</v>
      </c>
      <c r="N56" s="21"/>
      <c r="O56" s="76">
        <v>233169860000</v>
      </c>
      <c r="P56" s="21"/>
      <c r="Q56" s="100">
        <v>2321211200</v>
      </c>
      <c r="R56" s="100"/>
    </row>
    <row r="57" spans="1:18" ht="21.75" customHeight="1" x14ac:dyDescent="0.2">
      <c r="A57" s="8" t="s">
        <v>99</v>
      </c>
      <c r="C57" s="76">
        <v>33328000</v>
      </c>
      <c r="D57" s="21"/>
      <c r="E57" s="76">
        <v>447263849665</v>
      </c>
      <c r="F57" s="21"/>
      <c r="G57" s="76">
        <v>441511366876</v>
      </c>
      <c r="H57" s="21"/>
      <c r="I57" s="76">
        <v>5752482789</v>
      </c>
      <c r="J57" s="21"/>
      <c r="K57" s="76">
        <v>33328000</v>
      </c>
      <c r="L57" s="21"/>
      <c r="M57" s="76">
        <v>447263849665</v>
      </c>
      <c r="N57" s="21"/>
      <c r="O57" s="76">
        <v>325950944120</v>
      </c>
      <c r="P57" s="21"/>
      <c r="Q57" s="100">
        <v>121312905545</v>
      </c>
      <c r="R57" s="100"/>
    </row>
    <row r="58" spans="1:18" ht="21.75" customHeight="1" x14ac:dyDescent="0.2">
      <c r="A58" s="8" t="s">
        <v>100</v>
      </c>
      <c r="C58" s="76">
        <v>2500000</v>
      </c>
      <c r="D58" s="21"/>
      <c r="E58" s="76">
        <v>54873500000</v>
      </c>
      <c r="F58" s="21"/>
      <c r="G58" s="76">
        <v>54222500750</v>
      </c>
      <c r="H58" s="21"/>
      <c r="I58" s="76">
        <v>650999250</v>
      </c>
      <c r="J58" s="21"/>
      <c r="K58" s="76">
        <v>2500000</v>
      </c>
      <c r="L58" s="21"/>
      <c r="M58" s="76">
        <v>54873500000</v>
      </c>
      <c r="N58" s="21"/>
      <c r="O58" s="76">
        <v>42382296000</v>
      </c>
      <c r="P58" s="21"/>
      <c r="Q58" s="100">
        <v>12491204000</v>
      </c>
      <c r="R58" s="100"/>
    </row>
    <row r="59" spans="1:18" ht="21.75" customHeight="1" x14ac:dyDescent="0.2">
      <c r="A59" s="8" t="s">
        <v>104</v>
      </c>
      <c r="C59" s="76">
        <v>5338755</v>
      </c>
      <c r="D59" s="21"/>
      <c r="E59" s="76">
        <v>98806127267</v>
      </c>
      <c r="F59" s="21"/>
      <c r="G59" s="76">
        <v>99998228054</v>
      </c>
      <c r="H59" s="21"/>
      <c r="I59" s="76">
        <v>-1192100786</v>
      </c>
      <c r="J59" s="21"/>
      <c r="K59" s="76">
        <v>5338755</v>
      </c>
      <c r="L59" s="21"/>
      <c r="M59" s="76">
        <v>98806127267</v>
      </c>
      <c r="N59" s="21"/>
      <c r="O59" s="76">
        <v>99998228054</v>
      </c>
      <c r="P59" s="21"/>
      <c r="Q59" s="100">
        <v>-1192100786</v>
      </c>
      <c r="R59" s="100"/>
    </row>
    <row r="60" spans="1:18" ht="21.75" customHeight="1" x14ac:dyDescent="0.2">
      <c r="A60" s="8" t="s">
        <v>101</v>
      </c>
      <c r="C60" s="76">
        <v>3626000</v>
      </c>
      <c r="D60" s="21"/>
      <c r="E60" s="76">
        <v>66275534864</v>
      </c>
      <c r="F60" s="21"/>
      <c r="G60" s="76">
        <v>69799135898</v>
      </c>
      <c r="H60" s="21"/>
      <c r="I60" s="76">
        <v>-3523601033</v>
      </c>
      <c r="J60" s="21"/>
      <c r="K60" s="76">
        <v>3626000</v>
      </c>
      <c r="L60" s="21"/>
      <c r="M60" s="76">
        <v>66275534864</v>
      </c>
      <c r="N60" s="21"/>
      <c r="O60" s="76">
        <v>61995842847</v>
      </c>
      <c r="P60" s="21"/>
      <c r="Q60" s="100">
        <v>4279692017</v>
      </c>
      <c r="R60" s="100"/>
    </row>
    <row r="61" spans="1:18" ht="21.75" customHeight="1" x14ac:dyDescent="0.2">
      <c r="A61" s="8" t="s">
        <v>98</v>
      </c>
      <c r="C61" s="76">
        <v>115000</v>
      </c>
      <c r="D61" s="21"/>
      <c r="E61" s="76">
        <v>53530994880</v>
      </c>
      <c r="F61" s="21"/>
      <c r="G61" s="76">
        <v>50105451792</v>
      </c>
      <c r="H61" s="21"/>
      <c r="I61" s="76">
        <v>3425543088</v>
      </c>
      <c r="J61" s="21"/>
      <c r="K61" s="76">
        <v>115000</v>
      </c>
      <c r="L61" s="21"/>
      <c r="M61" s="76">
        <v>53530994880</v>
      </c>
      <c r="N61" s="21"/>
      <c r="O61" s="76">
        <v>29631819701</v>
      </c>
      <c r="P61" s="21"/>
      <c r="Q61" s="100">
        <v>23899175179</v>
      </c>
      <c r="R61" s="100"/>
    </row>
    <row r="62" spans="1:18" ht="21.75" customHeight="1" x14ac:dyDescent="0.2">
      <c r="A62" s="8" t="s">
        <v>103</v>
      </c>
      <c r="C62" s="76">
        <v>24385722</v>
      </c>
      <c r="D62" s="21"/>
      <c r="E62" s="76">
        <v>253757823132</v>
      </c>
      <c r="F62" s="21"/>
      <c r="G62" s="76">
        <v>227201751874</v>
      </c>
      <c r="H62" s="21"/>
      <c r="I62" s="76">
        <v>26556071258</v>
      </c>
      <c r="J62" s="21"/>
      <c r="K62" s="76">
        <v>24385722</v>
      </c>
      <c r="L62" s="21"/>
      <c r="M62" s="76">
        <v>253757823132</v>
      </c>
      <c r="N62" s="21"/>
      <c r="O62" s="76">
        <v>249999991699</v>
      </c>
      <c r="P62" s="21"/>
      <c r="Q62" s="100">
        <v>3757831433</v>
      </c>
      <c r="R62" s="100"/>
    </row>
    <row r="63" spans="1:18" ht="21.75" customHeight="1" x14ac:dyDescent="0.2">
      <c r="A63" s="8" t="s">
        <v>97</v>
      </c>
      <c r="C63" s="76">
        <v>1470</v>
      </c>
      <c r="D63" s="21"/>
      <c r="E63" s="76">
        <v>222602545410</v>
      </c>
      <c r="F63" s="21"/>
      <c r="G63" s="76">
        <v>232037219140</v>
      </c>
      <c r="H63" s="21"/>
      <c r="I63" s="76">
        <v>-9434673730</v>
      </c>
      <c r="J63" s="21"/>
      <c r="K63" s="76">
        <v>1470</v>
      </c>
      <c r="L63" s="21"/>
      <c r="M63" s="76">
        <v>222602545410</v>
      </c>
      <c r="N63" s="21"/>
      <c r="O63" s="76">
        <v>164916126850</v>
      </c>
      <c r="P63" s="21"/>
      <c r="Q63" s="100">
        <v>57686418560</v>
      </c>
      <c r="R63" s="100"/>
    </row>
    <row r="64" spans="1:18" ht="21.75" customHeight="1" x14ac:dyDescent="0.2">
      <c r="A64" s="8" t="s">
        <v>118</v>
      </c>
      <c r="C64" s="76">
        <v>953192</v>
      </c>
      <c r="D64" s="21"/>
      <c r="E64" s="76">
        <v>819118375587</v>
      </c>
      <c r="F64" s="21"/>
      <c r="G64" s="76">
        <v>790928760749</v>
      </c>
      <c r="H64" s="21"/>
      <c r="I64" s="76">
        <v>28189614838</v>
      </c>
      <c r="J64" s="21"/>
      <c r="K64" s="76">
        <v>953192</v>
      </c>
      <c r="L64" s="21"/>
      <c r="M64" s="76">
        <v>819118375587</v>
      </c>
      <c r="N64" s="21"/>
      <c r="O64" s="76">
        <v>728795381915</v>
      </c>
      <c r="P64" s="21"/>
      <c r="Q64" s="100">
        <v>90322993672</v>
      </c>
      <c r="R64" s="100"/>
    </row>
    <row r="65" spans="1:25" ht="21.75" customHeight="1" x14ac:dyDescent="0.2">
      <c r="A65" s="8" t="s">
        <v>163</v>
      </c>
      <c r="C65" s="76">
        <v>1500000</v>
      </c>
      <c r="D65" s="21"/>
      <c r="E65" s="76">
        <v>1499184375000</v>
      </c>
      <c r="F65" s="21"/>
      <c r="G65" s="76">
        <v>1500000000000</v>
      </c>
      <c r="H65" s="21"/>
      <c r="I65" s="76">
        <v>-815624999</v>
      </c>
      <c r="J65" s="21"/>
      <c r="K65" s="76">
        <v>1500000</v>
      </c>
      <c r="L65" s="21"/>
      <c r="M65" s="76">
        <v>1499184375000</v>
      </c>
      <c r="N65" s="21"/>
      <c r="O65" s="76">
        <v>1500000000000</v>
      </c>
      <c r="P65" s="21"/>
      <c r="Q65" s="100">
        <v>-815624999</v>
      </c>
      <c r="R65" s="100"/>
    </row>
    <row r="66" spans="1:25" ht="21.75" customHeight="1" x14ac:dyDescent="0.2">
      <c r="A66" s="8" t="s">
        <v>124</v>
      </c>
      <c r="C66" s="76">
        <v>2000000</v>
      </c>
      <c r="D66" s="21"/>
      <c r="E66" s="76">
        <v>1799021250000</v>
      </c>
      <c r="F66" s="21"/>
      <c r="G66" s="76">
        <v>1799021250000</v>
      </c>
      <c r="H66" s="21"/>
      <c r="I66" s="76">
        <v>0</v>
      </c>
      <c r="J66" s="21"/>
      <c r="K66" s="76">
        <v>2000000</v>
      </c>
      <c r="L66" s="21"/>
      <c r="M66" s="76">
        <v>1799021250000</v>
      </c>
      <c r="N66" s="21"/>
      <c r="O66" s="76">
        <v>2000000000000</v>
      </c>
      <c r="P66" s="21"/>
      <c r="Q66" s="100">
        <v>-200978749999</v>
      </c>
      <c r="R66" s="100"/>
    </row>
    <row r="67" spans="1:25" ht="21.75" customHeight="1" x14ac:dyDescent="0.2">
      <c r="A67" s="8" t="s">
        <v>145</v>
      </c>
      <c r="C67" s="76">
        <v>560000</v>
      </c>
      <c r="D67" s="21"/>
      <c r="E67" s="76">
        <v>525548477545</v>
      </c>
      <c r="F67" s="21"/>
      <c r="G67" s="76">
        <v>568729585048</v>
      </c>
      <c r="H67" s="21"/>
      <c r="I67" s="76">
        <v>-43181107502</v>
      </c>
      <c r="J67" s="21"/>
      <c r="K67" s="76">
        <v>560000</v>
      </c>
      <c r="L67" s="21"/>
      <c r="M67" s="76">
        <v>525548477545</v>
      </c>
      <c r="N67" s="21"/>
      <c r="O67" s="76">
        <v>537699466854</v>
      </c>
      <c r="P67" s="21"/>
      <c r="Q67" s="100">
        <v>-12150989308</v>
      </c>
      <c r="R67" s="100"/>
    </row>
    <row r="68" spans="1:25" ht="21.75" customHeight="1" x14ac:dyDescent="0.2">
      <c r="A68" s="8" t="s">
        <v>142</v>
      </c>
      <c r="C68" s="76">
        <v>714000</v>
      </c>
      <c r="D68" s="21"/>
      <c r="E68" s="76">
        <v>702386649475</v>
      </c>
      <c r="F68" s="21"/>
      <c r="G68" s="76">
        <v>681934536362</v>
      </c>
      <c r="H68" s="21"/>
      <c r="I68" s="76">
        <v>20452113113</v>
      </c>
      <c r="J68" s="21"/>
      <c r="K68" s="76">
        <v>714000</v>
      </c>
      <c r="L68" s="21"/>
      <c r="M68" s="76">
        <v>702386649475</v>
      </c>
      <c r="N68" s="21"/>
      <c r="O68" s="76">
        <v>669774591929</v>
      </c>
      <c r="P68" s="21"/>
      <c r="Q68" s="100">
        <v>32612057546</v>
      </c>
      <c r="R68" s="100"/>
    </row>
    <row r="69" spans="1:25" ht="21.75" customHeight="1" x14ac:dyDescent="0.2">
      <c r="A69" s="8" t="s">
        <v>121</v>
      </c>
      <c r="C69" s="76">
        <v>1297000</v>
      </c>
      <c r="D69" s="21"/>
      <c r="E69" s="76">
        <v>1166665280625</v>
      </c>
      <c r="F69" s="21"/>
      <c r="G69" s="76">
        <v>1166665280625</v>
      </c>
      <c r="H69" s="21"/>
      <c r="I69" s="76">
        <v>0</v>
      </c>
      <c r="J69" s="21"/>
      <c r="K69" s="76">
        <v>1297000</v>
      </c>
      <c r="L69" s="21"/>
      <c r="M69" s="76">
        <v>1166665280625</v>
      </c>
      <c r="N69" s="21"/>
      <c r="O69" s="76">
        <v>1296294756250</v>
      </c>
      <c r="P69" s="21"/>
      <c r="Q69" s="100">
        <v>-129629475624</v>
      </c>
      <c r="R69" s="100"/>
    </row>
    <row r="70" spans="1:25" ht="21.75" customHeight="1" x14ac:dyDescent="0.2">
      <c r="A70" s="8" t="s">
        <v>160</v>
      </c>
      <c r="C70" s="76">
        <v>150000</v>
      </c>
      <c r="D70" s="21"/>
      <c r="E70" s="76">
        <v>134926593750</v>
      </c>
      <c r="F70" s="21"/>
      <c r="G70" s="76">
        <v>134926593750</v>
      </c>
      <c r="H70" s="21"/>
      <c r="I70" s="76">
        <v>0</v>
      </c>
      <c r="J70" s="21"/>
      <c r="K70" s="76">
        <v>150000</v>
      </c>
      <c r="L70" s="21"/>
      <c r="M70" s="76">
        <v>134926593750</v>
      </c>
      <c r="N70" s="21"/>
      <c r="O70" s="76">
        <v>149918437500</v>
      </c>
      <c r="P70" s="21"/>
      <c r="Q70" s="100">
        <v>-14991843749</v>
      </c>
      <c r="R70" s="100"/>
    </row>
    <row r="71" spans="1:25" ht="21.75" customHeight="1" x14ac:dyDescent="0.2">
      <c r="A71" s="8" t="s">
        <v>154</v>
      </c>
      <c r="C71" s="76">
        <v>2706888</v>
      </c>
      <c r="D71" s="21"/>
      <c r="E71" s="76">
        <v>2209048021510</v>
      </c>
      <c r="F71" s="21"/>
      <c r="G71" s="76">
        <v>2196137775740</v>
      </c>
      <c r="H71" s="21"/>
      <c r="I71" s="76">
        <v>12910245770</v>
      </c>
      <c r="J71" s="21"/>
      <c r="K71" s="76">
        <v>2706888</v>
      </c>
      <c r="L71" s="21"/>
      <c r="M71" s="76">
        <v>2209048021510</v>
      </c>
      <c r="N71" s="21"/>
      <c r="O71" s="76">
        <v>2277416592523</v>
      </c>
      <c r="P71" s="21"/>
      <c r="Q71" s="100">
        <v>-68368571012</v>
      </c>
      <c r="R71" s="100"/>
    </row>
    <row r="72" spans="1:25" ht="21.75" customHeight="1" x14ac:dyDescent="0.2">
      <c r="A72" s="8" t="s">
        <v>114</v>
      </c>
      <c r="C72" s="76">
        <v>7295000</v>
      </c>
      <c r="D72" s="21"/>
      <c r="E72" s="76">
        <v>6787842677531</v>
      </c>
      <c r="F72" s="21"/>
      <c r="G72" s="76">
        <v>6635861087480</v>
      </c>
      <c r="H72" s="21"/>
      <c r="I72" s="76">
        <v>151981590051</v>
      </c>
      <c r="J72" s="21"/>
      <c r="K72" s="76">
        <v>7295000</v>
      </c>
      <c r="L72" s="21"/>
      <c r="M72" s="76">
        <v>6787842677531</v>
      </c>
      <c r="N72" s="21"/>
      <c r="O72" s="76">
        <v>6817812250581</v>
      </c>
      <c r="P72" s="21"/>
      <c r="Q72" s="100">
        <v>-29969573049</v>
      </c>
      <c r="R72" s="100"/>
    </row>
    <row r="73" spans="1:25" ht="21.75" customHeight="1" x14ac:dyDescent="0.2">
      <c r="A73" s="8" t="s">
        <v>148</v>
      </c>
      <c r="C73" s="76">
        <v>598449</v>
      </c>
      <c r="D73" s="21"/>
      <c r="E73" s="76">
        <v>560411900795</v>
      </c>
      <c r="F73" s="21"/>
      <c r="G73" s="76">
        <v>560411900795</v>
      </c>
      <c r="H73" s="21"/>
      <c r="I73" s="76">
        <v>0</v>
      </c>
      <c r="J73" s="21"/>
      <c r="K73" s="76">
        <v>598449</v>
      </c>
      <c r="L73" s="21"/>
      <c r="M73" s="76">
        <v>560411900795</v>
      </c>
      <c r="N73" s="21"/>
      <c r="O73" s="76">
        <v>536564713128</v>
      </c>
      <c r="P73" s="21"/>
      <c r="Q73" s="100">
        <v>23847187667</v>
      </c>
      <c r="R73" s="100"/>
    </row>
    <row r="74" spans="1:25" ht="21.75" customHeight="1" x14ac:dyDescent="0.2">
      <c r="A74" s="8" t="s">
        <v>136</v>
      </c>
      <c r="C74" s="76">
        <v>650000</v>
      </c>
      <c r="D74" s="21"/>
      <c r="E74" s="76">
        <v>532547769609</v>
      </c>
      <c r="F74" s="21"/>
      <c r="G74" s="76">
        <v>528487478593</v>
      </c>
      <c r="H74" s="21"/>
      <c r="I74" s="76">
        <v>4060291016</v>
      </c>
      <c r="J74" s="21"/>
      <c r="K74" s="76">
        <v>650000</v>
      </c>
      <c r="L74" s="21"/>
      <c r="M74" s="76">
        <v>532547769609</v>
      </c>
      <c r="N74" s="21"/>
      <c r="O74" s="76">
        <v>506438474262</v>
      </c>
      <c r="P74" s="21"/>
      <c r="Q74" s="100">
        <v>26109295347</v>
      </c>
      <c r="R74" s="100"/>
    </row>
    <row r="75" spans="1:25" ht="21.75" customHeight="1" x14ac:dyDescent="0.2">
      <c r="A75" s="8" t="s">
        <v>157</v>
      </c>
      <c r="C75" s="76">
        <v>2137500</v>
      </c>
      <c r="D75" s="21"/>
      <c r="E75" s="76">
        <v>1749248291270</v>
      </c>
      <c r="F75" s="21"/>
      <c r="G75" s="76">
        <v>1738846462841</v>
      </c>
      <c r="H75" s="21"/>
      <c r="I75" s="76">
        <v>10401828429</v>
      </c>
      <c r="J75" s="21"/>
      <c r="K75" s="76">
        <v>2137500</v>
      </c>
      <c r="L75" s="21"/>
      <c r="M75" s="76">
        <v>1749248291270</v>
      </c>
      <c r="N75" s="21"/>
      <c r="O75" s="76">
        <v>1707318390557</v>
      </c>
      <c r="P75" s="21"/>
      <c r="Q75" s="100">
        <v>41929900713</v>
      </c>
      <c r="R75" s="100"/>
    </row>
    <row r="76" spans="1:25" ht="21.75" customHeight="1" x14ac:dyDescent="0.2">
      <c r="A76" s="8" t="s">
        <v>151</v>
      </c>
      <c r="C76" s="76">
        <v>1950000</v>
      </c>
      <c r="D76" s="21"/>
      <c r="E76" s="76">
        <v>1662049918680</v>
      </c>
      <c r="F76" s="21"/>
      <c r="G76" s="76">
        <v>1654768680008</v>
      </c>
      <c r="H76" s="21"/>
      <c r="I76" s="76">
        <v>7281238672</v>
      </c>
      <c r="J76" s="21"/>
      <c r="K76" s="76">
        <v>1950000</v>
      </c>
      <c r="L76" s="21"/>
      <c r="M76" s="76">
        <v>1662049918680</v>
      </c>
      <c r="N76" s="21"/>
      <c r="O76" s="76">
        <v>1630831802766</v>
      </c>
      <c r="P76" s="21"/>
      <c r="Q76" s="100">
        <v>31218115914</v>
      </c>
      <c r="R76" s="100"/>
    </row>
    <row r="77" spans="1:25" ht="21.75" customHeight="1" x14ac:dyDescent="0.2">
      <c r="A77" s="8" t="s">
        <v>127</v>
      </c>
      <c r="C77" s="76">
        <v>2120000</v>
      </c>
      <c r="D77" s="21"/>
      <c r="E77" s="76">
        <v>1906962525000</v>
      </c>
      <c r="F77" s="21"/>
      <c r="G77" s="76">
        <v>1906962525000</v>
      </c>
      <c r="H77" s="21"/>
      <c r="I77" s="76">
        <v>0</v>
      </c>
      <c r="J77" s="21"/>
      <c r="K77" s="76">
        <v>2120000</v>
      </c>
      <c r="L77" s="21"/>
      <c r="M77" s="76">
        <v>1906962525000</v>
      </c>
      <c r="N77" s="21"/>
      <c r="O77" s="76">
        <v>2118847250000</v>
      </c>
      <c r="P77" s="21"/>
      <c r="Q77" s="100">
        <v>-211884724999</v>
      </c>
      <c r="R77" s="100"/>
    </row>
    <row r="78" spans="1:25" ht="21.75" customHeight="1" x14ac:dyDescent="0.2">
      <c r="A78" s="8" t="s">
        <v>130</v>
      </c>
      <c r="C78" s="76">
        <v>440000</v>
      </c>
      <c r="D78" s="21"/>
      <c r="E78" s="76">
        <v>395784675000</v>
      </c>
      <c r="F78" s="21"/>
      <c r="G78" s="76">
        <v>395784675000</v>
      </c>
      <c r="H78" s="21"/>
      <c r="I78" s="76">
        <v>0</v>
      </c>
      <c r="J78" s="21"/>
      <c r="K78" s="76">
        <v>440000</v>
      </c>
      <c r="L78" s="21"/>
      <c r="M78" s="76">
        <v>395784675000</v>
      </c>
      <c r="N78" s="21"/>
      <c r="O78" s="76">
        <v>439760750000</v>
      </c>
      <c r="P78" s="21"/>
      <c r="Q78" s="100">
        <v>-43976074999</v>
      </c>
      <c r="R78" s="100"/>
    </row>
    <row r="79" spans="1:25" ht="21.75" customHeight="1" x14ac:dyDescent="0.2">
      <c r="A79" s="8" t="s">
        <v>139</v>
      </c>
      <c r="C79" s="76">
        <v>245000</v>
      </c>
      <c r="D79" s="21"/>
      <c r="E79" s="76">
        <v>244866781250</v>
      </c>
      <c r="F79" s="21"/>
      <c r="G79" s="76">
        <v>239969445625</v>
      </c>
      <c r="H79" s="21"/>
      <c r="I79" s="76">
        <v>4897335625</v>
      </c>
      <c r="J79" s="21"/>
      <c r="K79" s="76">
        <v>245000</v>
      </c>
      <c r="L79" s="21"/>
      <c r="M79" s="76">
        <v>244866781250</v>
      </c>
      <c r="N79" s="21"/>
      <c r="O79" s="76">
        <v>231271777555</v>
      </c>
      <c r="P79" s="21"/>
      <c r="Q79" s="100">
        <v>13595003695</v>
      </c>
      <c r="R79" s="100"/>
    </row>
    <row r="80" spans="1:25" ht="21.75" customHeight="1" x14ac:dyDescent="0.2">
      <c r="A80" s="11" t="s">
        <v>279</v>
      </c>
      <c r="C80" s="76">
        <v>325379674</v>
      </c>
      <c r="D80" s="21"/>
      <c r="E80" s="77">
        <v>325133198</v>
      </c>
      <c r="F80" s="21"/>
      <c r="G80" s="77">
        <v>325133198</v>
      </c>
      <c r="H80" s="21"/>
      <c r="I80" s="77">
        <v>0</v>
      </c>
      <c r="J80" s="21"/>
      <c r="K80" s="76">
        <v>325379674</v>
      </c>
      <c r="L80" s="21"/>
      <c r="M80" s="77">
        <v>325133198</v>
      </c>
      <c r="N80" s="21"/>
      <c r="O80" s="77">
        <v>325133198</v>
      </c>
      <c r="P80" s="21"/>
      <c r="Q80" s="113">
        <v>0</v>
      </c>
      <c r="R80" s="113"/>
      <c r="Y80" s="23"/>
    </row>
    <row r="81" spans="1:18" ht="21.75" customHeight="1" thickBot="1" x14ac:dyDescent="0.25">
      <c r="A81" s="15" t="s">
        <v>70</v>
      </c>
      <c r="C81" s="76"/>
      <c r="D81" s="21"/>
      <c r="E81" s="79">
        <v>26955521941652</v>
      </c>
      <c r="F81" s="21"/>
      <c r="G81" s="79">
        <v>26839112051825</v>
      </c>
      <c r="H81" s="21"/>
      <c r="I81" s="79">
        <v>116409889839</v>
      </c>
      <c r="J81" s="21"/>
      <c r="K81" s="76"/>
      <c r="L81" s="21"/>
      <c r="M81" s="79">
        <v>26955521941652</v>
      </c>
      <c r="N81" s="21"/>
      <c r="O81" s="79">
        <v>26747016439580</v>
      </c>
      <c r="P81" s="21"/>
      <c r="Q81" s="121">
        <v>208505502085</v>
      </c>
      <c r="R81" s="121"/>
    </row>
    <row r="82" spans="1:18" s="21" customFormat="1" ht="13.5" thickTop="1" x14ac:dyDescent="0.2"/>
    <row r="83" spans="1:18" s="21" customFormat="1" x14ac:dyDescent="0.2"/>
    <row r="84" spans="1:18" s="21" customFormat="1" x14ac:dyDescent="0.2"/>
    <row r="85" spans="1:18" s="21" customFormat="1" x14ac:dyDescent="0.2"/>
    <row r="86" spans="1:18" s="21" customFormat="1" x14ac:dyDescent="0.2"/>
    <row r="87" spans="1:18" s="21" customFormat="1" x14ac:dyDescent="0.2"/>
    <row r="88" spans="1:18" s="21" customFormat="1" x14ac:dyDescent="0.2"/>
    <row r="89" spans="1:18" s="21" customFormat="1" x14ac:dyDescent="0.2"/>
    <row r="90" spans="1:18" s="21" customFormat="1" x14ac:dyDescent="0.2"/>
    <row r="91" spans="1:18" s="21" customFormat="1" x14ac:dyDescent="0.2"/>
    <row r="92" spans="1:18" s="21" customFormat="1" x14ac:dyDescent="0.2"/>
    <row r="93" spans="1:18" s="21" customFormat="1" x14ac:dyDescent="0.2"/>
    <row r="94" spans="1:18" s="21" customFormat="1" x14ac:dyDescent="0.2"/>
    <row r="95" spans="1:18" s="21" customFormat="1" x14ac:dyDescent="0.2">
      <c r="I95" s="92"/>
      <c r="Q95" s="92"/>
    </row>
    <row r="96" spans="1:18" s="21" customFormat="1" x14ac:dyDescent="0.2"/>
    <row r="97" s="21" customFormat="1" x14ac:dyDescent="0.2"/>
    <row r="98" s="21" customFormat="1" x14ac:dyDescent="0.2"/>
    <row r="99" s="21" customFormat="1" x14ac:dyDescent="0.2"/>
    <row r="100" s="21" customFormat="1" x14ac:dyDescent="0.2"/>
    <row r="101" s="21" customFormat="1" x14ac:dyDescent="0.2"/>
    <row r="102" s="21" customFormat="1" x14ac:dyDescent="0.2"/>
    <row r="103" s="21" customFormat="1" x14ac:dyDescent="0.2"/>
    <row r="104" s="21" customFormat="1" x14ac:dyDescent="0.2"/>
    <row r="105" s="21" customFormat="1" x14ac:dyDescent="0.2"/>
    <row r="106" s="21" customFormat="1" x14ac:dyDescent="0.2"/>
    <row r="107" s="21" customFormat="1" x14ac:dyDescent="0.2"/>
  </sheetData>
  <mergeCells count="82">
    <mergeCell ref="Q78:R78"/>
    <mergeCell ref="Q79:R79"/>
    <mergeCell ref="Q80:R80"/>
    <mergeCell ref="Q81:R81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62:R62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61:R61"/>
    <mergeCell ref="Q40:R40"/>
    <mergeCell ref="Q41:R41"/>
    <mergeCell ref="Q42:R42"/>
    <mergeCell ref="Q43:R43"/>
    <mergeCell ref="Q44:R44"/>
    <mergeCell ref="Q45:R45"/>
    <mergeCell ref="Q46:R46"/>
    <mergeCell ref="Q60:R60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59:R59"/>
    <mergeCell ref="Q24:R24"/>
    <mergeCell ref="Q25:R25"/>
    <mergeCell ref="Q26:R26"/>
    <mergeCell ref="Q27:R27"/>
    <mergeCell ref="Q58:R58"/>
    <mergeCell ref="Q19:R19"/>
    <mergeCell ref="Q20:R20"/>
    <mergeCell ref="Q21:R21"/>
    <mergeCell ref="Q22:R22"/>
    <mergeCell ref="Q23:R23"/>
    <mergeCell ref="Q57:R57"/>
    <mergeCell ref="Q12:R12"/>
    <mergeCell ref="Q13:R13"/>
    <mergeCell ref="Q14:R14"/>
    <mergeCell ref="Q15:R15"/>
    <mergeCell ref="Q16:R16"/>
    <mergeCell ref="Q17:R17"/>
    <mergeCell ref="Q18:R18"/>
    <mergeCell ref="Q8:R8"/>
    <mergeCell ref="Q9:R9"/>
    <mergeCell ref="Q10:R10"/>
    <mergeCell ref="Q11:R11"/>
    <mergeCell ref="Q56:R56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7"/>
  <sheetViews>
    <sheetView rightToLeft="1" view="pageBreakPreview" topLeftCell="A52" zoomScaleNormal="100" zoomScaleSheetLayoutView="100" workbookViewId="0">
      <selection activeCell="V62" sqref="V62:AB7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5" customWidth="1"/>
    <col min="7" max="7" width="1.28515625" customWidth="1"/>
    <col min="8" max="8" width="22.140625" bestFit="1" customWidth="1"/>
    <col min="9" max="9" width="1.28515625" customWidth="1"/>
    <col min="10" max="10" width="22.140625" bestFit="1" customWidth="1"/>
    <col min="11" max="11" width="1.28515625" customWidth="1"/>
    <col min="12" max="12" width="15.140625" bestFit="1" customWidth="1"/>
    <col min="13" max="13" width="1.28515625" customWidth="1"/>
    <col min="14" max="14" width="13" bestFit="1" customWidth="1"/>
    <col min="15" max="15" width="1.28515625" customWidth="1"/>
    <col min="16" max="16" width="14.85546875" bestFit="1" customWidth="1"/>
    <col min="17" max="17" width="1.28515625" customWidth="1"/>
    <col min="18" max="18" width="19.28515625" bestFit="1" customWidth="1"/>
    <col min="19" max="19" width="1.28515625" customWidth="1"/>
    <col min="20" max="20" width="16.42578125" bestFit="1" customWidth="1"/>
    <col min="21" max="21" width="1.28515625" customWidth="1"/>
    <col min="22" max="22" width="16.28515625" bestFit="1" customWidth="1"/>
    <col min="23" max="23" width="1.28515625" customWidth="1"/>
    <col min="24" max="24" width="22.140625" bestFit="1" customWidth="1"/>
    <col min="25" max="25" width="1.28515625" customWidth="1"/>
    <col min="26" max="26" width="21.85546875" bestFit="1" customWidth="1"/>
    <col min="27" max="27" width="1.28515625" customWidth="1"/>
    <col min="28" max="28" width="18.28515625" bestFit="1" customWidth="1"/>
    <col min="29" max="29" width="0.28515625" customWidth="1"/>
    <col min="34" max="34" width="21.42578125" bestFit="1" customWidth="1"/>
  </cols>
  <sheetData>
    <row r="1" spans="1:2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1:2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28" ht="14.45" customHeight="1" x14ac:dyDescent="0.2">
      <c r="A4" s="1" t="s">
        <v>3</v>
      </c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8" ht="14.45" customHeight="1" x14ac:dyDescent="0.2">
      <c r="A5" s="94" t="s">
        <v>5</v>
      </c>
      <c r="B5" s="94"/>
      <c r="C5" s="94" t="s">
        <v>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28" ht="14.45" customHeight="1" x14ac:dyDescent="0.2">
      <c r="F6" s="95" t="s">
        <v>7</v>
      </c>
      <c r="G6" s="95"/>
      <c r="H6" s="95"/>
      <c r="I6" s="95"/>
      <c r="J6" s="95"/>
      <c r="L6" s="95" t="s">
        <v>8</v>
      </c>
      <c r="M6" s="95"/>
      <c r="N6" s="95"/>
      <c r="O6" s="95"/>
      <c r="P6" s="95"/>
      <c r="Q6" s="95"/>
      <c r="R6" s="95"/>
      <c r="T6" s="95" t="s">
        <v>9</v>
      </c>
      <c r="U6" s="95"/>
      <c r="V6" s="95"/>
      <c r="W6" s="95"/>
      <c r="X6" s="95"/>
      <c r="Y6" s="95"/>
      <c r="Z6" s="95"/>
      <c r="AA6" s="95"/>
      <c r="AB6" s="95"/>
    </row>
    <row r="7" spans="1:28" ht="14.45" customHeight="1" x14ac:dyDescent="0.2">
      <c r="F7" s="3"/>
      <c r="G7" s="3"/>
      <c r="H7" s="3"/>
      <c r="I7" s="3"/>
      <c r="J7" s="3"/>
      <c r="L7" s="96" t="s">
        <v>10</v>
      </c>
      <c r="M7" s="96"/>
      <c r="N7" s="96"/>
      <c r="O7" s="3"/>
      <c r="P7" s="96" t="s">
        <v>11</v>
      </c>
      <c r="Q7" s="96"/>
      <c r="R7" s="9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95" t="s">
        <v>12</v>
      </c>
      <c r="B8" s="95"/>
      <c r="C8" s="95"/>
      <c r="E8" s="95" t="s">
        <v>13</v>
      </c>
      <c r="F8" s="9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97" t="s">
        <v>19</v>
      </c>
      <c r="B9" s="97"/>
      <c r="C9" s="97"/>
      <c r="E9" s="98">
        <v>1675000</v>
      </c>
      <c r="F9" s="98"/>
      <c r="G9" s="21"/>
      <c r="H9" s="75">
        <v>7056959388</v>
      </c>
      <c r="I9" s="21"/>
      <c r="J9" s="75">
        <v>7811645575</v>
      </c>
      <c r="K9" s="21"/>
      <c r="L9" s="75">
        <v>0</v>
      </c>
      <c r="M9" s="21"/>
      <c r="N9" s="75">
        <v>0</v>
      </c>
      <c r="O9" s="21"/>
      <c r="P9" s="75">
        <v>0</v>
      </c>
      <c r="Q9" s="21"/>
      <c r="R9" s="75">
        <v>0</v>
      </c>
      <c r="S9" s="21"/>
      <c r="T9" s="75">
        <v>1675000</v>
      </c>
      <c r="U9" s="21"/>
      <c r="V9" s="75">
        <v>3940</v>
      </c>
      <c r="W9" s="21"/>
      <c r="X9" s="75">
        <v>7056959388</v>
      </c>
      <c r="Y9" s="21"/>
      <c r="Z9" s="75">
        <v>6548485865</v>
      </c>
      <c r="AB9" s="7">
        <v>0.02</v>
      </c>
    </row>
    <row r="10" spans="1:28" ht="21.75" customHeight="1" x14ac:dyDescent="0.2">
      <c r="A10" s="99" t="s">
        <v>20</v>
      </c>
      <c r="B10" s="99"/>
      <c r="C10" s="99"/>
      <c r="E10" s="100">
        <v>151044394</v>
      </c>
      <c r="F10" s="100"/>
      <c r="G10" s="21"/>
      <c r="H10" s="76">
        <v>149311931100</v>
      </c>
      <c r="I10" s="21"/>
      <c r="J10" s="76">
        <v>198736664426.388</v>
      </c>
      <c r="K10" s="21"/>
      <c r="L10" s="76">
        <v>0</v>
      </c>
      <c r="M10" s="21"/>
      <c r="N10" s="76">
        <v>0</v>
      </c>
      <c r="O10" s="21"/>
      <c r="P10" s="76">
        <v>0</v>
      </c>
      <c r="Q10" s="21"/>
      <c r="R10" s="76">
        <v>0</v>
      </c>
      <c r="S10" s="21"/>
      <c r="T10" s="76">
        <v>151044394</v>
      </c>
      <c r="U10" s="21"/>
      <c r="V10" s="76">
        <v>1118</v>
      </c>
      <c r="W10" s="21"/>
      <c r="X10" s="76">
        <v>149311931100</v>
      </c>
      <c r="Y10" s="21"/>
      <c r="Z10" s="76">
        <v>167562285692.83701</v>
      </c>
      <c r="AB10" s="10">
        <v>0.39</v>
      </c>
    </row>
    <row r="11" spans="1:28" ht="21.75" customHeight="1" x14ac:dyDescent="0.2">
      <c r="A11" s="99" t="s">
        <v>21</v>
      </c>
      <c r="B11" s="99"/>
      <c r="C11" s="99"/>
      <c r="E11" s="100">
        <v>67535492</v>
      </c>
      <c r="F11" s="100"/>
      <c r="G11" s="21"/>
      <c r="H11" s="76">
        <v>91078643816</v>
      </c>
      <c r="I11" s="21"/>
      <c r="J11" s="76">
        <v>221010333849.27802</v>
      </c>
      <c r="K11" s="21"/>
      <c r="L11" s="76">
        <v>0</v>
      </c>
      <c r="M11" s="21"/>
      <c r="N11" s="76">
        <v>0</v>
      </c>
      <c r="O11" s="21"/>
      <c r="P11" s="76">
        <v>0</v>
      </c>
      <c r="Q11" s="21"/>
      <c r="R11" s="76">
        <v>0</v>
      </c>
      <c r="S11" s="21"/>
      <c r="T11" s="76">
        <v>67535492</v>
      </c>
      <c r="U11" s="21"/>
      <c r="V11" s="76">
        <v>2879</v>
      </c>
      <c r="W11" s="21"/>
      <c r="X11" s="76">
        <v>91078643816</v>
      </c>
      <c r="Y11" s="21"/>
      <c r="Z11" s="76">
        <v>192931701380.25201</v>
      </c>
      <c r="AB11" s="10">
        <v>0.45</v>
      </c>
    </row>
    <row r="12" spans="1:28" ht="21.75" customHeight="1" x14ac:dyDescent="0.2">
      <c r="A12" s="99" t="s">
        <v>22</v>
      </c>
      <c r="B12" s="99"/>
      <c r="C12" s="99"/>
      <c r="E12" s="100">
        <v>8394451</v>
      </c>
      <c r="F12" s="100"/>
      <c r="G12" s="21"/>
      <c r="H12" s="76">
        <v>14255307225</v>
      </c>
      <c r="I12" s="21"/>
      <c r="J12" s="76">
        <v>17083931444.122299</v>
      </c>
      <c r="K12" s="21"/>
      <c r="L12" s="76">
        <v>0</v>
      </c>
      <c r="M12" s="21"/>
      <c r="N12" s="76">
        <v>0</v>
      </c>
      <c r="O12" s="21"/>
      <c r="P12" s="76">
        <v>-8394451</v>
      </c>
      <c r="Q12" s="21"/>
      <c r="R12" s="76">
        <v>16439849225</v>
      </c>
      <c r="S12" s="21"/>
      <c r="T12" s="76">
        <v>0</v>
      </c>
      <c r="U12" s="21"/>
      <c r="V12" s="76">
        <v>0</v>
      </c>
      <c r="W12" s="21"/>
      <c r="X12" s="76">
        <v>0</v>
      </c>
      <c r="Y12" s="21"/>
      <c r="Z12" s="76">
        <v>0</v>
      </c>
      <c r="AB12" s="10">
        <v>0</v>
      </c>
    </row>
    <row r="13" spans="1:28" ht="21.75" customHeight="1" x14ac:dyDescent="0.2">
      <c r="A13" s="99" t="s">
        <v>23</v>
      </c>
      <c r="B13" s="99"/>
      <c r="C13" s="99"/>
      <c r="E13" s="100">
        <v>21712602</v>
      </c>
      <c r="F13" s="100"/>
      <c r="G13" s="21"/>
      <c r="H13" s="76">
        <v>31904720691</v>
      </c>
      <c r="I13" s="21"/>
      <c r="J13" s="76">
        <v>46105794075.195602</v>
      </c>
      <c r="K13" s="21"/>
      <c r="L13" s="76">
        <v>0</v>
      </c>
      <c r="M13" s="21"/>
      <c r="N13" s="76">
        <v>0</v>
      </c>
      <c r="O13" s="21"/>
      <c r="P13" s="76">
        <v>0</v>
      </c>
      <c r="Q13" s="21"/>
      <c r="R13" s="76">
        <v>0</v>
      </c>
      <c r="S13" s="21"/>
      <c r="T13" s="76">
        <v>21712602</v>
      </c>
      <c r="U13" s="21"/>
      <c r="V13" s="76">
        <v>1780</v>
      </c>
      <c r="W13" s="21"/>
      <c r="X13" s="76">
        <v>31904720691</v>
      </c>
      <c r="Y13" s="21"/>
      <c r="Z13" s="76">
        <v>38349679184.041199</v>
      </c>
      <c r="AB13" s="10">
        <v>0.09</v>
      </c>
    </row>
    <row r="14" spans="1:28" ht="21.75" customHeight="1" x14ac:dyDescent="0.2">
      <c r="A14" s="99" t="s">
        <v>24</v>
      </c>
      <c r="B14" s="99"/>
      <c r="C14" s="99"/>
      <c r="E14" s="100">
        <v>5060069</v>
      </c>
      <c r="F14" s="100"/>
      <c r="G14" s="21"/>
      <c r="H14" s="76">
        <v>29781543626</v>
      </c>
      <c r="I14" s="21"/>
      <c r="J14" s="76">
        <v>45991944746.330803</v>
      </c>
      <c r="K14" s="21"/>
      <c r="L14" s="76">
        <v>0</v>
      </c>
      <c r="M14" s="21"/>
      <c r="N14" s="76">
        <v>0</v>
      </c>
      <c r="O14" s="21"/>
      <c r="P14" s="76">
        <v>-1</v>
      </c>
      <c r="Q14" s="21"/>
      <c r="R14" s="76">
        <v>1</v>
      </c>
      <c r="S14" s="21"/>
      <c r="T14" s="76">
        <v>5060068</v>
      </c>
      <c r="U14" s="21"/>
      <c r="V14" s="76">
        <v>9420</v>
      </c>
      <c r="W14" s="21"/>
      <c r="X14" s="76">
        <v>29781537740</v>
      </c>
      <c r="Y14" s="21"/>
      <c r="Z14" s="76">
        <v>47297383612.471199</v>
      </c>
      <c r="AB14" s="10">
        <v>0.11</v>
      </c>
    </row>
    <row r="15" spans="1:28" ht="21.75" customHeight="1" x14ac:dyDescent="0.2">
      <c r="A15" s="99" t="s">
        <v>25</v>
      </c>
      <c r="B15" s="99"/>
      <c r="C15" s="99"/>
      <c r="E15" s="100">
        <v>8120000</v>
      </c>
      <c r="F15" s="100"/>
      <c r="G15" s="21"/>
      <c r="H15" s="76">
        <v>70716156720</v>
      </c>
      <c r="I15" s="21"/>
      <c r="J15" s="76">
        <v>93383323516</v>
      </c>
      <c r="K15" s="21"/>
      <c r="L15" s="76">
        <v>0</v>
      </c>
      <c r="M15" s="21"/>
      <c r="N15" s="76">
        <v>0</v>
      </c>
      <c r="O15" s="21"/>
      <c r="P15" s="76">
        <v>0</v>
      </c>
      <c r="Q15" s="21"/>
      <c r="R15" s="76">
        <v>0</v>
      </c>
      <c r="S15" s="21"/>
      <c r="T15" s="76">
        <v>8120000</v>
      </c>
      <c r="U15" s="21"/>
      <c r="V15" s="76">
        <v>11080</v>
      </c>
      <c r="W15" s="21"/>
      <c r="X15" s="76">
        <v>70716156720</v>
      </c>
      <c r="Y15" s="21"/>
      <c r="Z15" s="76">
        <v>89274134992</v>
      </c>
      <c r="AB15" s="10">
        <v>0.21</v>
      </c>
    </row>
    <row r="16" spans="1:28" ht="21.75" customHeight="1" x14ac:dyDescent="0.2">
      <c r="A16" s="99" t="s">
        <v>26</v>
      </c>
      <c r="B16" s="99"/>
      <c r="C16" s="99"/>
      <c r="E16" s="100">
        <v>2888808</v>
      </c>
      <c r="F16" s="100"/>
      <c r="G16" s="21"/>
      <c r="H16" s="76">
        <v>9893132101</v>
      </c>
      <c r="I16" s="21"/>
      <c r="J16" s="76">
        <v>14848353523.348801</v>
      </c>
      <c r="K16" s="21"/>
      <c r="L16" s="76">
        <v>0</v>
      </c>
      <c r="M16" s="21"/>
      <c r="N16" s="76">
        <v>0</v>
      </c>
      <c r="O16" s="21"/>
      <c r="P16" s="76">
        <v>0</v>
      </c>
      <c r="Q16" s="21"/>
      <c r="R16" s="76">
        <v>0</v>
      </c>
      <c r="S16" s="21"/>
      <c r="T16" s="76">
        <v>2888808</v>
      </c>
      <c r="U16" s="21"/>
      <c r="V16" s="76">
        <v>4760</v>
      </c>
      <c r="W16" s="21"/>
      <c r="X16" s="76">
        <v>9893132101</v>
      </c>
      <c r="Y16" s="21"/>
      <c r="Z16" s="76">
        <v>13644432967.4016</v>
      </c>
      <c r="AB16" s="10">
        <v>0.03</v>
      </c>
    </row>
    <row r="17" spans="1:28" ht="21.75" customHeight="1" x14ac:dyDescent="0.2">
      <c r="A17" s="99" t="s">
        <v>27</v>
      </c>
      <c r="B17" s="99"/>
      <c r="C17" s="99"/>
      <c r="E17" s="100">
        <v>980000</v>
      </c>
      <c r="F17" s="100"/>
      <c r="G17" s="21"/>
      <c r="H17" s="76">
        <v>49926450603</v>
      </c>
      <c r="I17" s="21"/>
      <c r="J17" s="76">
        <v>64841272328</v>
      </c>
      <c r="K17" s="21"/>
      <c r="L17" s="76">
        <v>0</v>
      </c>
      <c r="M17" s="21"/>
      <c r="N17" s="76">
        <v>0</v>
      </c>
      <c r="O17" s="21"/>
      <c r="P17" s="76">
        <v>0</v>
      </c>
      <c r="Q17" s="21"/>
      <c r="R17" s="76">
        <v>0</v>
      </c>
      <c r="S17" s="21"/>
      <c r="T17" s="76">
        <v>980000</v>
      </c>
      <c r="U17" s="21"/>
      <c r="V17" s="76">
        <v>44470</v>
      </c>
      <c r="W17" s="21"/>
      <c r="X17" s="76">
        <v>49926450603</v>
      </c>
      <c r="Y17" s="21"/>
      <c r="Z17" s="76">
        <v>43243721962</v>
      </c>
      <c r="AB17" s="10">
        <v>0.1</v>
      </c>
    </row>
    <row r="18" spans="1:28" ht="21.75" customHeight="1" x14ac:dyDescent="0.2">
      <c r="A18" s="99" t="s">
        <v>28</v>
      </c>
      <c r="B18" s="99"/>
      <c r="C18" s="99"/>
      <c r="E18" s="100">
        <v>69735</v>
      </c>
      <c r="F18" s="100"/>
      <c r="G18" s="21"/>
      <c r="H18" s="76">
        <v>2139587952</v>
      </c>
      <c r="I18" s="21"/>
      <c r="J18" s="76">
        <v>2103556832.8800001</v>
      </c>
      <c r="K18" s="21"/>
      <c r="L18" s="76">
        <v>0</v>
      </c>
      <c r="M18" s="21"/>
      <c r="N18" s="76">
        <v>0</v>
      </c>
      <c r="O18" s="21"/>
      <c r="P18" s="76">
        <v>0</v>
      </c>
      <c r="Q18" s="21"/>
      <c r="R18" s="76">
        <v>0</v>
      </c>
      <c r="S18" s="21"/>
      <c r="T18" s="76">
        <v>69735</v>
      </c>
      <c r="U18" s="21"/>
      <c r="V18" s="76">
        <v>25880</v>
      </c>
      <c r="W18" s="21"/>
      <c r="X18" s="76">
        <v>2139587952</v>
      </c>
      <c r="Y18" s="21"/>
      <c r="Z18" s="76">
        <v>1790791145.8859999</v>
      </c>
      <c r="AB18" s="10">
        <v>0</v>
      </c>
    </row>
    <row r="19" spans="1:28" ht="21.75" customHeight="1" x14ac:dyDescent="0.2">
      <c r="A19" s="99" t="s">
        <v>29</v>
      </c>
      <c r="B19" s="99"/>
      <c r="C19" s="99"/>
      <c r="E19" s="100">
        <v>2491443</v>
      </c>
      <c r="F19" s="100"/>
      <c r="G19" s="21"/>
      <c r="H19" s="76">
        <v>39993999669</v>
      </c>
      <c r="I19" s="21"/>
      <c r="J19" s="76">
        <v>31940619161.2812</v>
      </c>
      <c r="K19" s="21"/>
      <c r="L19" s="76">
        <v>0</v>
      </c>
      <c r="M19" s="21"/>
      <c r="N19" s="76">
        <v>0</v>
      </c>
      <c r="O19" s="21"/>
      <c r="P19" s="76">
        <v>0</v>
      </c>
      <c r="Q19" s="21"/>
      <c r="R19" s="76">
        <v>0</v>
      </c>
      <c r="S19" s="21"/>
      <c r="T19" s="76">
        <v>2491443</v>
      </c>
      <c r="U19" s="21"/>
      <c r="V19" s="76">
        <v>10470</v>
      </c>
      <c r="W19" s="21"/>
      <c r="X19" s="76">
        <v>39993999669</v>
      </c>
      <c r="Y19" s="21"/>
      <c r="Z19" s="76">
        <v>25883768004.536701</v>
      </c>
      <c r="AB19" s="10">
        <v>0.06</v>
      </c>
    </row>
    <row r="20" spans="1:28" ht="21.75" customHeight="1" x14ac:dyDescent="0.2">
      <c r="A20" s="99" t="s">
        <v>30</v>
      </c>
      <c r="B20" s="99"/>
      <c r="C20" s="99"/>
      <c r="E20" s="100">
        <v>621899</v>
      </c>
      <c r="F20" s="100"/>
      <c r="G20" s="21"/>
      <c r="H20" s="76">
        <v>9903379181</v>
      </c>
      <c r="I20" s="21"/>
      <c r="J20" s="76">
        <v>9527896168.0711994</v>
      </c>
      <c r="K20" s="21"/>
      <c r="L20" s="76">
        <v>0</v>
      </c>
      <c r="M20" s="21"/>
      <c r="N20" s="76">
        <v>0</v>
      </c>
      <c r="O20" s="21"/>
      <c r="P20" s="76">
        <v>0</v>
      </c>
      <c r="Q20" s="21"/>
      <c r="R20" s="76">
        <v>0</v>
      </c>
      <c r="S20" s="21"/>
      <c r="T20" s="76">
        <v>621899</v>
      </c>
      <c r="U20" s="21"/>
      <c r="V20" s="76">
        <v>17950</v>
      </c>
      <c r="W20" s="21"/>
      <c r="X20" s="76">
        <v>9903379181</v>
      </c>
      <c r="Y20" s="21"/>
      <c r="Z20" s="76">
        <v>11076796387.1035</v>
      </c>
      <c r="AB20" s="10">
        <v>0.03</v>
      </c>
    </row>
    <row r="21" spans="1:28" ht="21.75" customHeight="1" x14ac:dyDescent="0.2">
      <c r="A21" s="99" t="s">
        <v>31</v>
      </c>
      <c r="B21" s="99"/>
      <c r="C21" s="99"/>
      <c r="E21" s="100">
        <v>417915</v>
      </c>
      <c r="F21" s="100"/>
      <c r="G21" s="21"/>
      <c r="H21" s="76">
        <v>21311884176</v>
      </c>
      <c r="I21" s="21"/>
      <c r="J21" s="76">
        <v>24321246924.982498</v>
      </c>
      <c r="K21" s="21"/>
      <c r="L21" s="76">
        <v>0</v>
      </c>
      <c r="M21" s="21"/>
      <c r="N21" s="76">
        <v>0</v>
      </c>
      <c r="O21" s="21"/>
      <c r="P21" s="76">
        <v>0</v>
      </c>
      <c r="Q21" s="21"/>
      <c r="R21" s="76">
        <v>0</v>
      </c>
      <c r="S21" s="21"/>
      <c r="T21" s="76">
        <v>417915</v>
      </c>
      <c r="U21" s="21"/>
      <c r="V21" s="76">
        <v>48110</v>
      </c>
      <c r="W21" s="21"/>
      <c r="X21" s="76">
        <v>21311884176</v>
      </c>
      <c r="Y21" s="21"/>
      <c r="Z21" s="76">
        <v>19950472115.275501</v>
      </c>
      <c r="AB21" s="10">
        <v>0.05</v>
      </c>
    </row>
    <row r="22" spans="1:28" ht="21.75" customHeight="1" x14ac:dyDescent="0.2">
      <c r="A22" s="99" t="s">
        <v>32</v>
      </c>
      <c r="B22" s="99"/>
      <c r="C22" s="99"/>
      <c r="E22" s="100">
        <v>1000000</v>
      </c>
      <c r="F22" s="100"/>
      <c r="G22" s="21"/>
      <c r="H22" s="76">
        <v>46004534302</v>
      </c>
      <c r="I22" s="21"/>
      <c r="J22" s="76">
        <v>68317789500</v>
      </c>
      <c r="K22" s="21"/>
      <c r="L22" s="76">
        <v>0</v>
      </c>
      <c r="M22" s="21"/>
      <c r="N22" s="76">
        <v>0</v>
      </c>
      <c r="O22" s="21"/>
      <c r="P22" s="76">
        <v>0</v>
      </c>
      <c r="Q22" s="21"/>
      <c r="R22" s="76">
        <v>0</v>
      </c>
      <c r="S22" s="21"/>
      <c r="T22" s="76">
        <v>1000000</v>
      </c>
      <c r="U22" s="21"/>
      <c r="V22" s="76">
        <v>61410</v>
      </c>
      <c r="W22" s="21"/>
      <c r="X22" s="76">
        <v>46004534302</v>
      </c>
      <c r="Y22" s="21"/>
      <c r="Z22" s="76">
        <v>60935300700</v>
      </c>
      <c r="AB22" s="10">
        <v>0.14000000000000001</v>
      </c>
    </row>
    <row r="23" spans="1:28" ht="21.75" customHeight="1" x14ac:dyDescent="0.2">
      <c r="A23" s="99" t="s">
        <v>33</v>
      </c>
      <c r="B23" s="99"/>
      <c r="C23" s="99"/>
      <c r="E23" s="100">
        <v>2951000</v>
      </c>
      <c r="F23" s="100"/>
      <c r="G23" s="21"/>
      <c r="H23" s="76">
        <v>23511286073</v>
      </c>
      <c r="I23" s="21"/>
      <c r="J23" s="76">
        <v>29662552240.099998</v>
      </c>
      <c r="K23" s="21"/>
      <c r="L23" s="76">
        <v>0</v>
      </c>
      <c r="M23" s="21"/>
      <c r="N23" s="76">
        <v>0</v>
      </c>
      <c r="O23" s="21"/>
      <c r="P23" s="76">
        <v>0</v>
      </c>
      <c r="Q23" s="21"/>
      <c r="R23" s="76">
        <v>0</v>
      </c>
      <c r="S23" s="21"/>
      <c r="T23" s="76">
        <v>2951000</v>
      </c>
      <c r="U23" s="21"/>
      <c r="V23" s="76">
        <v>12730</v>
      </c>
      <c r="W23" s="21"/>
      <c r="X23" s="76">
        <v>23511286073</v>
      </c>
      <c r="Y23" s="21"/>
      <c r="Z23" s="76">
        <v>37275843042.099998</v>
      </c>
      <c r="AB23" s="10">
        <v>0.09</v>
      </c>
    </row>
    <row r="24" spans="1:28" ht="21.75" customHeight="1" x14ac:dyDescent="0.2">
      <c r="A24" s="99" t="s">
        <v>34</v>
      </c>
      <c r="B24" s="99"/>
      <c r="C24" s="99"/>
      <c r="E24" s="100">
        <v>257779272</v>
      </c>
      <c r="F24" s="100"/>
      <c r="G24" s="21"/>
      <c r="H24" s="76">
        <v>957047931128</v>
      </c>
      <c r="I24" s="21"/>
      <c r="J24" s="76">
        <v>551475992018.36096</v>
      </c>
      <c r="K24" s="21"/>
      <c r="L24" s="76">
        <v>0</v>
      </c>
      <c r="M24" s="21"/>
      <c r="N24" s="76">
        <v>0</v>
      </c>
      <c r="O24" s="21"/>
      <c r="P24" s="76">
        <v>0</v>
      </c>
      <c r="Q24" s="21"/>
      <c r="R24" s="76">
        <v>0</v>
      </c>
      <c r="S24" s="21"/>
      <c r="T24" s="76">
        <v>257779272</v>
      </c>
      <c r="U24" s="21"/>
      <c r="V24" s="76">
        <v>2175</v>
      </c>
      <c r="W24" s="21"/>
      <c r="X24" s="76">
        <v>957047931128</v>
      </c>
      <c r="Y24" s="21"/>
      <c r="Z24" s="76">
        <v>556335938144.68201</v>
      </c>
      <c r="AB24" s="10">
        <v>1.31</v>
      </c>
    </row>
    <row r="25" spans="1:28" ht="21.75" customHeight="1" x14ac:dyDescent="0.2">
      <c r="A25" s="99" t="s">
        <v>35</v>
      </c>
      <c r="B25" s="99"/>
      <c r="C25" s="99"/>
      <c r="E25" s="100">
        <v>8180671</v>
      </c>
      <c r="F25" s="100"/>
      <c r="G25" s="21"/>
      <c r="H25" s="76">
        <v>12006079189</v>
      </c>
      <c r="I25" s="21"/>
      <c r="J25" s="76">
        <v>18077526438.129601</v>
      </c>
      <c r="K25" s="21"/>
      <c r="L25" s="76">
        <v>0</v>
      </c>
      <c r="M25" s="21"/>
      <c r="N25" s="76">
        <v>0</v>
      </c>
      <c r="O25" s="21"/>
      <c r="P25" s="76">
        <v>0</v>
      </c>
      <c r="Q25" s="21"/>
      <c r="R25" s="76">
        <v>0</v>
      </c>
      <c r="S25" s="21"/>
      <c r="T25" s="76">
        <v>8180671</v>
      </c>
      <c r="U25" s="21"/>
      <c r="V25" s="76">
        <v>1986</v>
      </c>
      <c r="W25" s="21"/>
      <c r="X25" s="76">
        <v>12006079189</v>
      </c>
      <c r="Y25" s="21"/>
      <c r="Z25" s="76">
        <v>16121224744.555599</v>
      </c>
      <c r="AB25" s="10">
        <v>0.04</v>
      </c>
    </row>
    <row r="26" spans="1:28" ht="21.75" customHeight="1" x14ac:dyDescent="0.2">
      <c r="A26" s="99" t="s">
        <v>36</v>
      </c>
      <c r="B26" s="99"/>
      <c r="C26" s="99"/>
      <c r="E26" s="100">
        <v>795336</v>
      </c>
      <c r="F26" s="100"/>
      <c r="G26" s="21"/>
      <c r="H26" s="76">
        <v>3695926392</v>
      </c>
      <c r="I26" s="21"/>
      <c r="J26" s="76">
        <v>3180427852.4615998</v>
      </c>
      <c r="K26" s="21"/>
      <c r="L26" s="76">
        <v>0</v>
      </c>
      <c r="M26" s="21"/>
      <c r="N26" s="76">
        <v>0</v>
      </c>
      <c r="O26" s="21"/>
      <c r="P26" s="76">
        <v>-795336</v>
      </c>
      <c r="Q26" s="21"/>
      <c r="R26" s="76">
        <v>2927887679</v>
      </c>
      <c r="S26" s="21"/>
      <c r="T26" s="76">
        <v>0</v>
      </c>
      <c r="U26" s="21"/>
      <c r="V26" s="76">
        <v>0</v>
      </c>
      <c r="W26" s="21"/>
      <c r="X26" s="76">
        <v>0</v>
      </c>
      <c r="Y26" s="21"/>
      <c r="Z26" s="76">
        <v>0</v>
      </c>
      <c r="AB26" s="10">
        <v>0</v>
      </c>
    </row>
    <row r="27" spans="1:28" ht="21.75" customHeight="1" x14ac:dyDescent="0.2">
      <c r="A27" s="99" t="s">
        <v>37</v>
      </c>
      <c r="B27" s="99"/>
      <c r="C27" s="99"/>
      <c r="E27" s="100">
        <v>2338000</v>
      </c>
      <c r="F27" s="100"/>
      <c r="G27" s="21"/>
      <c r="H27" s="76">
        <v>20668979127</v>
      </c>
      <c r="I27" s="21"/>
      <c r="J27" s="76">
        <v>18953805714.200001</v>
      </c>
      <c r="K27" s="21"/>
      <c r="L27" s="76">
        <v>0</v>
      </c>
      <c r="M27" s="21"/>
      <c r="N27" s="76">
        <v>0</v>
      </c>
      <c r="O27" s="21"/>
      <c r="P27" s="76">
        <v>0</v>
      </c>
      <c r="Q27" s="21"/>
      <c r="R27" s="76">
        <v>0</v>
      </c>
      <c r="S27" s="21"/>
      <c r="T27" s="76">
        <v>2338000</v>
      </c>
      <c r="U27" s="21"/>
      <c r="V27" s="76">
        <v>13370</v>
      </c>
      <c r="W27" s="21"/>
      <c r="X27" s="76">
        <v>20668979127</v>
      </c>
      <c r="Y27" s="21"/>
      <c r="Z27" s="76">
        <v>31017427466.200001</v>
      </c>
      <c r="AB27" s="10">
        <v>7.0000000000000007E-2</v>
      </c>
    </row>
    <row r="28" spans="1:28" ht="21.75" customHeight="1" x14ac:dyDescent="0.2">
      <c r="A28" s="99" t="s">
        <v>38</v>
      </c>
      <c r="B28" s="99"/>
      <c r="C28" s="99"/>
      <c r="E28" s="100">
        <v>1450000</v>
      </c>
      <c r="F28" s="100"/>
      <c r="G28" s="21"/>
      <c r="H28" s="76">
        <v>40176746372</v>
      </c>
      <c r="I28" s="21"/>
      <c r="J28" s="76">
        <v>37092044870</v>
      </c>
      <c r="K28" s="21"/>
      <c r="L28" s="76">
        <v>0</v>
      </c>
      <c r="M28" s="21"/>
      <c r="N28" s="76">
        <v>0</v>
      </c>
      <c r="O28" s="21"/>
      <c r="P28" s="76">
        <v>0</v>
      </c>
      <c r="Q28" s="21"/>
      <c r="R28" s="76">
        <v>0</v>
      </c>
      <c r="S28" s="21"/>
      <c r="T28" s="76">
        <v>1450000</v>
      </c>
      <c r="U28" s="21"/>
      <c r="V28" s="76">
        <v>26920</v>
      </c>
      <c r="W28" s="21"/>
      <c r="X28" s="76">
        <v>40176746372</v>
      </c>
      <c r="Y28" s="21"/>
      <c r="Z28" s="76">
        <v>38732267180</v>
      </c>
      <c r="AB28" s="10">
        <v>0.09</v>
      </c>
    </row>
    <row r="29" spans="1:28" ht="21.75" customHeight="1" x14ac:dyDescent="0.2">
      <c r="A29" s="99" t="s">
        <v>39</v>
      </c>
      <c r="B29" s="99"/>
      <c r="C29" s="99"/>
      <c r="E29" s="100">
        <v>10000</v>
      </c>
      <c r="F29" s="100"/>
      <c r="G29" s="21"/>
      <c r="H29" s="76">
        <v>10109372</v>
      </c>
      <c r="I29" s="21"/>
      <c r="J29" s="76">
        <v>6836740.2999999998</v>
      </c>
      <c r="K29" s="21"/>
      <c r="L29" s="76">
        <v>0</v>
      </c>
      <c r="M29" s="21"/>
      <c r="N29" s="76">
        <v>0</v>
      </c>
      <c r="O29" s="21"/>
      <c r="P29" s="76">
        <v>0</v>
      </c>
      <c r="Q29" s="21"/>
      <c r="R29" s="76">
        <v>0</v>
      </c>
      <c r="S29" s="21"/>
      <c r="T29" s="76">
        <v>10000</v>
      </c>
      <c r="U29" s="21"/>
      <c r="V29" s="76">
        <v>689</v>
      </c>
      <c r="W29" s="21"/>
      <c r="X29" s="76">
        <v>10109372</v>
      </c>
      <c r="Y29" s="21"/>
      <c r="Z29" s="76">
        <v>6836740.2999999998</v>
      </c>
      <c r="AB29" s="10">
        <v>0</v>
      </c>
    </row>
    <row r="30" spans="1:28" ht="21.75" customHeight="1" x14ac:dyDescent="0.2">
      <c r="A30" s="99" t="s">
        <v>40</v>
      </c>
      <c r="B30" s="99"/>
      <c r="C30" s="99"/>
      <c r="E30" s="100">
        <v>10000</v>
      </c>
      <c r="F30" s="100"/>
      <c r="G30" s="21"/>
      <c r="H30" s="76">
        <v>9608908</v>
      </c>
      <c r="I30" s="21"/>
      <c r="J30" s="76">
        <v>9148729.4000000004</v>
      </c>
      <c r="K30" s="21"/>
      <c r="L30" s="76">
        <v>0</v>
      </c>
      <c r="M30" s="21"/>
      <c r="N30" s="76">
        <v>0</v>
      </c>
      <c r="O30" s="21"/>
      <c r="P30" s="76">
        <v>0</v>
      </c>
      <c r="Q30" s="21"/>
      <c r="R30" s="76">
        <v>0</v>
      </c>
      <c r="S30" s="21"/>
      <c r="T30" s="76">
        <v>10000</v>
      </c>
      <c r="U30" s="21"/>
      <c r="V30" s="76">
        <v>922</v>
      </c>
      <c r="W30" s="21"/>
      <c r="X30" s="76">
        <v>9608908</v>
      </c>
      <c r="Y30" s="21"/>
      <c r="Z30" s="76">
        <v>9148729.4000000004</v>
      </c>
      <c r="AB30" s="10">
        <v>0</v>
      </c>
    </row>
    <row r="31" spans="1:28" ht="21.75" customHeight="1" x14ac:dyDescent="0.2">
      <c r="A31" s="99" t="s">
        <v>41</v>
      </c>
      <c r="B31" s="99"/>
      <c r="C31" s="99"/>
      <c r="E31" s="100">
        <v>10000</v>
      </c>
      <c r="F31" s="100"/>
      <c r="G31" s="21"/>
      <c r="H31" s="76">
        <v>10109372</v>
      </c>
      <c r="I31" s="21"/>
      <c r="J31" s="76">
        <v>4266761</v>
      </c>
      <c r="K31" s="21"/>
      <c r="L31" s="76">
        <v>0</v>
      </c>
      <c r="M31" s="21"/>
      <c r="N31" s="76">
        <v>0</v>
      </c>
      <c r="O31" s="21"/>
      <c r="P31" s="76">
        <v>0</v>
      </c>
      <c r="Q31" s="21"/>
      <c r="R31" s="76">
        <v>0</v>
      </c>
      <c r="S31" s="21"/>
      <c r="T31" s="76">
        <v>10000</v>
      </c>
      <c r="U31" s="21"/>
      <c r="V31" s="76">
        <v>430</v>
      </c>
      <c r="W31" s="21"/>
      <c r="X31" s="76">
        <v>10109372</v>
      </c>
      <c r="Y31" s="21"/>
      <c r="Z31" s="76">
        <v>4266761</v>
      </c>
      <c r="AB31" s="10">
        <v>0</v>
      </c>
    </row>
    <row r="32" spans="1:28" ht="21.75" customHeight="1" x14ac:dyDescent="0.2">
      <c r="A32" s="99" t="s">
        <v>42</v>
      </c>
      <c r="B32" s="99"/>
      <c r="C32" s="99"/>
      <c r="E32" s="100">
        <v>10000</v>
      </c>
      <c r="F32" s="100"/>
      <c r="G32" s="21"/>
      <c r="H32" s="76">
        <v>12411506</v>
      </c>
      <c r="I32" s="21"/>
      <c r="J32" s="76">
        <v>4286606.4000000004</v>
      </c>
      <c r="K32" s="21"/>
      <c r="L32" s="76">
        <v>0</v>
      </c>
      <c r="M32" s="21"/>
      <c r="N32" s="76">
        <v>0</v>
      </c>
      <c r="O32" s="21"/>
      <c r="P32" s="76">
        <v>0</v>
      </c>
      <c r="Q32" s="21"/>
      <c r="R32" s="76">
        <v>0</v>
      </c>
      <c r="S32" s="21"/>
      <c r="T32" s="76">
        <v>10000</v>
      </c>
      <c r="U32" s="21"/>
      <c r="V32" s="76">
        <v>432</v>
      </c>
      <c r="W32" s="21"/>
      <c r="X32" s="76">
        <v>12411506</v>
      </c>
      <c r="Y32" s="21"/>
      <c r="Z32" s="76">
        <v>4286606.4000000004</v>
      </c>
      <c r="AB32" s="10">
        <v>0</v>
      </c>
    </row>
    <row r="33" spans="1:28" ht="21.75" customHeight="1" x14ac:dyDescent="0.2">
      <c r="A33" s="99" t="s">
        <v>43</v>
      </c>
      <c r="B33" s="99"/>
      <c r="C33" s="99"/>
      <c r="E33" s="100">
        <v>10000</v>
      </c>
      <c r="F33" s="100"/>
      <c r="G33" s="21"/>
      <c r="H33" s="76">
        <v>11110300</v>
      </c>
      <c r="I33" s="21"/>
      <c r="J33" s="76">
        <v>10914970</v>
      </c>
      <c r="K33" s="21"/>
      <c r="L33" s="76">
        <v>0</v>
      </c>
      <c r="M33" s="21"/>
      <c r="N33" s="76">
        <v>0</v>
      </c>
      <c r="O33" s="21"/>
      <c r="P33" s="76">
        <v>0</v>
      </c>
      <c r="Q33" s="21"/>
      <c r="R33" s="76">
        <v>0</v>
      </c>
      <c r="S33" s="21"/>
      <c r="T33" s="76">
        <v>10000</v>
      </c>
      <c r="U33" s="21"/>
      <c r="V33" s="76">
        <v>1100</v>
      </c>
      <c r="W33" s="21"/>
      <c r="X33" s="76">
        <v>11110300</v>
      </c>
      <c r="Y33" s="21"/>
      <c r="Z33" s="76">
        <v>10914970</v>
      </c>
      <c r="AB33" s="10">
        <v>0</v>
      </c>
    </row>
    <row r="34" spans="1:28" ht="21.75" customHeight="1" x14ac:dyDescent="0.2">
      <c r="A34" s="99" t="s">
        <v>44</v>
      </c>
      <c r="B34" s="99"/>
      <c r="C34" s="99"/>
      <c r="E34" s="100">
        <v>29700000</v>
      </c>
      <c r="F34" s="100"/>
      <c r="G34" s="21"/>
      <c r="H34" s="76">
        <v>39761015677</v>
      </c>
      <c r="I34" s="21"/>
      <c r="J34" s="76">
        <v>60384888531</v>
      </c>
      <c r="K34" s="21"/>
      <c r="L34" s="76">
        <v>0</v>
      </c>
      <c r="M34" s="21"/>
      <c r="N34" s="76">
        <v>0</v>
      </c>
      <c r="O34" s="21"/>
      <c r="P34" s="76">
        <v>0</v>
      </c>
      <c r="Q34" s="21"/>
      <c r="R34" s="76">
        <v>0</v>
      </c>
      <c r="S34" s="21"/>
      <c r="T34" s="76">
        <v>29700000</v>
      </c>
      <c r="U34" s="21"/>
      <c r="V34" s="76">
        <v>2178</v>
      </c>
      <c r="W34" s="21"/>
      <c r="X34" s="76">
        <v>39761015677</v>
      </c>
      <c r="Y34" s="21"/>
      <c r="Z34" s="76">
        <v>64186572582</v>
      </c>
      <c r="AB34" s="10">
        <v>0.15</v>
      </c>
    </row>
    <row r="35" spans="1:28" ht="21.75" customHeight="1" x14ac:dyDescent="0.2">
      <c r="A35" s="99" t="s">
        <v>45</v>
      </c>
      <c r="B35" s="99"/>
      <c r="C35" s="99"/>
      <c r="E35" s="100">
        <v>3200000</v>
      </c>
      <c r="F35" s="100"/>
      <c r="G35" s="21"/>
      <c r="H35" s="76">
        <v>50106030612</v>
      </c>
      <c r="I35" s="21"/>
      <c r="J35" s="76">
        <v>53979488000</v>
      </c>
      <c r="K35" s="21"/>
      <c r="L35" s="76">
        <v>0</v>
      </c>
      <c r="M35" s="21"/>
      <c r="N35" s="76">
        <v>0</v>
      </c>
      <c r="O35" s="21"/>
      <c r="P35" s="76">
        <v>0</v>
      </c>
      <c r="Q35" s="21"/>
      <c r="R35" s="76">
        <v>0</v>
      </c>
      <c r="S35" s="21"/>
      <c r="T35" s="76">
        <v>3200000</v>
      </c>
      <c r="U35" s="21"/>
      <c r="V35" s="76">
        <v>14930</v>
      </c>
      <c r="W35" s="21"/>
      <c r="X35" s="76">
        <v>50106030612</v>
      </c>
      <c r="Y35" s="21"/>
      <c r="Z35" s="76">
        <v>47406691520</v>
      </c>
      <c r="AB35" s="10">
        <v>0.11</v>
      </c>
    </row>
    <row r="36" spans="1:28" ht="21.75" customHeight="1" x14ac:dyDescent="0.2">
      <c r="A36" s="99" t="s">
        <v>46</v>
      </c>
      <c r="B36" s="99"/>
      <c r="C36" s="99"/>
      <c r="E36" s="100">
        <v>4400000</v>
      </c>
      <c r="F36" s="100"/>
      <c r="G36" s="21"/>
      <c r="H36" s="76">
        <v>49936252637</v>
      </c>
      <c r="I36" s="21"/>
      <c r="J36" s="76">
        <v>65620799640</v>
      </c>
      <c r="K36" s="21"/>
      <c r="L36" s="76">
        <v>0</v>
      </c>
      <c r="M36" s="21"/>
      <c r="N36" s="76">
        <v>0</v>
      </c>
      <c r="O36" s="21"/>
      <c r="P36" s="76">
        <v>0</v>
      </c>
      <c r="Q36" s="21"/>
      <c r="R36" s="76">
        <v>0</v>
      </c>
      <c r="S36" s="21"/>
      <c r="T36" s="76">
        <v>4400000</v>
      </c>
      <c r="U36" s="21"/>
      <c r="V36" s="76">
        <v>13710</v>
      </c>
      <c r="W36" s="21"/>
      <c r="X36" s="76">
        <v>49936252637</v>
      </c>
      <c r="Y36" s="21"/>
      <c r="Z36" s="76">
        <v>59857695480</v>
      </c>
      <c r="AB36" s="10">
        <v>0.14000000000000001</v>
      </c>
    </row>
    <row r="37" spans="1:28" ht="21.75" customHeight="1" x14ac:dyDescent="0.2">
      <c r="A37" s="99" t="s">
        <v>47</v>
      </c>
      <c r="B37" s="99"/>
      <c r="C37" s="99"/>
      <c r="E37" s="100">
        <v>10000</v>
      </c>
      <c r="F37" s="100"/>
      <c r="G37" s="21"/>
      <c r="H37" s="76">
        <v>9608908</v>
      </c>
      <c r="I37" s="21"/>
      <c r="J37" s="76">
        <v>4276683.7</v>
      </c>
      <c r="K37" s="21"/>
      <c r="L37" s="76">
        <v>0</v>
      </c>
      <c r="M37" s="21"/>
      <c r="N37" s="76">
        <v>0</v>
      </c>
      <c r="O37" s="21"/>
      <c r="P37" s="76">
        <v>0</v>
      </c>
      <c r="Q37" s="21"/>
      <c r="R37" s="76">
        <v>0</v>
      </c>
      <c r="S37" s="21"/>
      <c r="T37" s="76">
        <v>10000</v>
      </c>
      <c r="U37" s="21"/>
      <c r="V37" s="76">
        <v>431</v>
      </c>
      <c r="W37" s="21"/>
      <c r="X37" s="76">
        <v>9608908</v>
      </c>
      <c r="Y37" s="21"/>
      <c r="Z37" s="76">
        <v>4276683.7</v>
      </c>
      <c r="AB37" s="10">
        <v>0</v>
      </c>
    </row>
    <row r="38" spans="1:28" ht="21.75" customHeight="1" x14ac:dyDescent="0.2">
      <c r="A38" s="99" t="s">
        <v>48</v>
      </c>
      <c r="B38" s="99"/>
      <c r="C38" s="99"/>
      <c r="E38" s="100">
        <v>10000</v>
      </c>
      <c r="F38" s="100"/>
      <c r="G38" s="21"/>
      <c r="H38" s="76">
        <v>7607052</v>
      </c>
      <c r="I38" s="21"/>
      <c r="J38" s="76">
        <v>4316374.5</v>
      </c>
      <c r="K38" s="21"/>
      <c r="L38" s="76">
        <v>0</v>
      </c>
      <c r="M38" s="21"/>
      <c r="N38" s="76">
        <v>0</v>
      </c>
      <c r="O38" s="21"/>
      <c r="P38" s="76">
        <v>0</v>
      </c>
      <c r="Q38" s="21"/>
      <c r="R38" s="76">
        <v>0</v>
      </c>
      <c r="S38" s="21"/>
      <c r="T38" s="76">
        <v>10000</v>
      </c>
      <c r="U38" s="21"/>
      <c r="V38" s="76">
        <v>435</v>
      </c>
      <c r="W38" s="21"/>
      <c r="X38" s="76">
        <v>7607052</v>
      </c>
      <c r="Y38" s="21"/>
      <c r="Z38" s="76">
        <v>4316374.5</v>
      </c>
      <c r="AB38" s="10">
        <v>0</v>
      </c>
    </row>
    <row r="39" spans="1:28" ht="21.75" customHeight="1" x14ac:dyDescent="0.2">
      <c r="A39" s="99" t="s">
        <v>49</v>
      </c>
      <c r="B39" s="99"/>
      <c r="C39" s="99"/>
      <c r="E39" s="100">
        <v>10000</v>
      </c>
      <c r="F39" s="100"/>
      <c r="G39" s="21"/>
      <c r="H39" s="76">
        <v>12611692</v>
      </c>
      <c r="I39" s="21"/>
      <c r="J39" s="76">
        <v>12066003.199999999</v>
      </c>
      <c r="K39" s="21"/>
      <c r="L39" s="76">
        <v>0</v>
      </c>
      <c r="M39" s="21"/>
      <c r="N39" s="76">
        <v>0</v>
      </c>
      <c r="O39" s="21"/>
      <c r="P39" s="76">
        <v>0</v>
      </c>
      <c r="Q39" s="21"/>
      <c r="R39" s="76">
        <v>0</v>
      </c>
      <c r="S39" s="21"/>
      <c r="T39" s="76">
        <v>10000</v>
      </c>
      <c r="U39" s="21"/>
      <c r="V39" s="76">
        <v>1216</v>
      </c>
      <c r="W39" s="21"/>
      <c r="X39" s="76">
        <v>12611692</v>
      </c>
      <c r="Y39" s="21"/>
      <c r="Z39" s="76">
        <v>12066003.199999999</v>
      </c>
      <c r="AB39" s="10">
        <v>0</v>
      </c>
    </row>
    <row r="40" spans="1:28" ht="21.75" customHeight="1" x14ac:dyDescent="0.2">
      <c r="A40" s="99" t="s">
        <v>50</v>
      </c>
      <c r="B40" s="99"/>
      <c r="C40" s="99"/>
      <c r="E40" s="100">
        <v>10000</v>
      </c>
      <c r="F40" s="100"/>
      <c r="G40" s="21"/>
      <c r="H40" s="76">
        <v>10509744</v>
      </c>
      <c r="I40" s="21"/>
      <c r="J40" s="76">
        <v>6876431.0999999996</v>
      </c>
      <c r="K40" s="21"/>
      <c r="L40" s="76">
        <v>0</v>
      </c>
      <c r="M40" s="21"/>
      <c r="N40" s="76">
        <v>0</v>
      </c>
      <c r="O40" s="21"/>
      <c r="P40" s="76">
        <v>0</v>
      </c>
      <c r="Q40" s="21"/>
      <c r="R40" s="76">
        <v>0</v>
      </c>
      <c r="S40" s="21"/>
      <c r="T40" s="76">
        <v>10000</v>
      </c>
      <c r="U40" s="21"/>
      <c r="V40" s="76">
        <v>693</v>
      </c>
      <c r="W40" s="21"/>
      <c r="X40" s="76">
        <v>10509744</v>
      </c>
      <c r="Y40" s="21"/>
      <c r="Z40" s="76">
        <v>6876431.0999999996</v>
      </c>
      <c r="AB40" s="10">
        <v>0</v>
      </c>
    </row>
    <row r="41" spans="1:28" ht="21.75" customHeight="1" x14ac:dyDescent="0.2">
      <c r="A41" s="99" t="s">
        <v>51</v>
      </c>
      <c r="B41" s="99"/>
      <c r="C41" s="99"/>
      <c r="E41" s="100">
        <v>10000</v>
      </c>
      <c r="F41" s="100"/>
      <c r="G41" s="21"/>
      <c r="H41" s="76">
        <v>12211320</v>
      </c>
      <c r="I41" s="21"/>
      <c r="J41" s="76">
        <v>11688940.6</v>
      </c>
      <c r="K41" s="21"/>
      <c r="L41" s="76">
        <v>0</v>
      </c>
      <c r="M41" s="21"/>
      <c r="N41" s="76">
        <v>0</v>
      </c>
      <c r="O41" s="21"/>
      <c r="P41" s="76">
        <v>0</v>
      </c>
      <c r="Q41" s="21"/>
      <c r="R41" s="76">
        <v>0</v>
      </c>
      <c r="S41" s="21"/>
      <c r="T41" s="76">
        <v>10000</v>
      </c>
      <c r="U41" s="21"/>
      <c r="V41" s="76">
        <v>1178</v>
      </c>
      <c r="W41" s="21"/>
      <c r="X41" s="76">
        <v>12211320</v>
      </c>
      <c r="Y41" s="21"/>
      <c r="Z41" s="76">
        <v>11688940.6</v>
      </c>
      <c r="AB41" s="10">
        <v>0</v>
      </c>
    </row>
    <row r="42" spans="1:28" ht="21.75" customHeight="1" x14ac:dyDescent="0.2">
      <c r="A42" s="99" t="s">
        <v>52</v>
      </c>
      <c r="B42" s="99"/>
      <c r="C42" s="99"/>
      <c r="E42" s="100">
        <v>10000</v>
      </c>
      <c r="F42" s="100"/>
      <c r="G42" s="21"/>
      <c r="H42" s="76">
        <v>21820230</v>
      </c>
      <c r="I42" s="21"/>
      <c r="J42" s="76">
        <v>19736250.300000001</v>
      </c>
      <c r="K42" s="21"/>
      <c r="L42" s="76">
        <v>0</v>
      </c>
      <c r="M42" s="21"/>
      <c r="N42" s="76">
        <v>0</v>
      </c>
      <c r="O42" s="21"/>
      <c r="P42" s="76">
        <v>0</v>
      </c>
      <c r="Q42" s="21"/>
      <c r="R42" s="76">
        <v>0</v>
      </c>
      <c r="S42" s="21"/>
      <c r="T42" s="76">
        <v>10000</v>
      </c>
      <c r="U42" s="21"/>
      <c r="V42" s="76">
        <v>1989</v>
      </c>
      <c r="W42" s="21"/>
      <c r="X42" s="76">
        <v>21820230</v>
      </c>
      <c r="Y42" s="21"/>
      <c r="Z42" s="76">
        <v>19736250.300000001</v>
      </c>
      <c r="AB42" s="10">
        <v>0</v>
      </c>
    </row>
    <row r="43" spans="1:28" ht="21.75" customHeight="1" x14ac:dyDescent="0.2">
      <c r="A43" s="99" t="s">
        <v>53</v>
      </c>
      <c r="B43" s="99"/>
      <c r="C43" s="99"/>
      <c r="E43" s="100">
        <v>10000</v>
      </c>
      <c r="F43" s="100"/>
      <c r="G43" s="21"/>
      <c r="H43" s="76">
        <v>13512528</v>
      </c>
      <c r="I43" s="21"/>
      <c r="J43" s="76">
        <v>12909432.699999999</v>
      </c>
      <c r="K43" s="21"/>
      <c r="L43" s="76">
        <v>0</v>
      </c>
      <c r="M43" s="21"/>
      <c r="N43" s="76">
        <v>0</v>
      </c>
      <c r="O43" s="21"/>
      <c r="P43" s="76">
        <v>0</v>
      </c>
      <c r="Q43" s="21"/>
      <c r="R43" s="76">
        <v>0</v>
      </c>
      <c r="S43" s="21"/>
      <c r="T43" s="76">
        <v>10000</v>
      </c>
      <c r="U43" s="21"/>
      <c r="V43" s="76">
        <v>1301</v>
      </c>
      <c r="W43" s="21"/>
      <c r="X43" s="76">
        <v>13512528</v>
      </c>
      <c r="Y43" s="21"/>
      <c r="Z43" s="76">
        <v>12909432.699999999</v>
      </c>
      <c r="AB43" s="10">
        <v>0</v>
      </c>
    </row>
    <row r="44" spans="1:28" ht="21.75" customHeight="1" x14ac:dyDescent="0.2">
      <c r="A44" s="99" t="s">
        <v>54</v>
      </c>
      <c r="B44" s="99"/>
      <c r="C44" s="99"/>
      <c r="E44" s="100">
        <v>10000</v>
      </c>
      <c r="F44" s="100"/>
      <c r="G44" s="21"/>
      <c r="H44" s="76">
        <v>9608908</v>
      </c>
      <c r="I44" s="21"/>
      <c r="J44" s="76">
        <v>5973465.4000000004</v>
      </c>
      <c r="K44" s="21"/>
      <c r="L44" s="76">
        <v>0</v>
      </c>
      <c r="M44" s="21"/>
      <c r="N44" s="76">
        <v>0</v>
      </c>
      <c r="O44" s="21"/>
      <c r="P44" s="76">
        <v>0</v>
      </c>
      <c r="Q44" s="21"/>
      <c r="R44" s="76">
        <v>0</v>
      </c>
      <c r="S44" s="21"/>
      <c r="T44" s="76">
        <v>10000</v>
      </c>
      <c r="U44" s="21"/>
      <c r="V44" s="76">
        <v>602</v>
      </c>
      <c r="W44" s="21"/>
      <c r="X44" s="76">
        <v>9608908</v>
      </c>
      <c r="Y44" s="21"/>
      <c r="Z44" s="76">
        <v>5973465.4000000004</v>
      </c>
      <c r="AB44" s="10">
        <v>0</v>
      </c>
    </row>
    <row r="45" spans="1:28" ht="21.75" customHeight="1" x14ac:dyDescent="0.2">
      <c r="A45" s="99" t="s">
        <v>55</v>
      </c>
      <c r="B45" s="99"/>
      <c r="C45" s="99"/>
      <c r="E45" s="100">
        <v>10000</v>
      </c>
      <c r="F45" s="100"/>
      <c r="G45" s="21"/>
      <c r="H45" s="76">
        <v>14012992</v>
      </c>
      <c r="I45" s="21"/>
      <c r="J45" s="76">
        <v>13385722.300000001</v>
      </c>
      <c r="K45" s="21"/>
      <c r="L45" s="76">
        <v>0</v>
      </c>
      <c r="M45" s="21"/>
      <c r="N45" s="76">
        <v>0</v>
      </c>
      <c r="O45" s="21"/>
      <c r="P45" s="76">
        <v>0</v>
      </c>
      <c r="Q45" s="21"/>
      <c r="R45" s="76">
        <v>0</v>
      </c>
      <c r="S45" s="21"/>
      <c r="T45" s="76">
        <v>10000</v>
      </c>
      <c r="U45" s="21"/>
      <c r="V45" s="76">
        <v>1349</v>
      </c>
      <c r="W45" s="21"/>
      <c r="X45" s="76">
        <v>14012992</v>
      </c>
      <c r="Y45" s="21"/>
      <c r="Z45" s="76">
        <v>13385722.300000001</v>
      </c>
      <c r="AB45" s="10">
        <v>0</v>
      </c>
    </row>
    <row r="46" spans="1:28" ht="21.75" customHeight="1" x14ac:dyDescent="0.2">
      <c r="A46" s="99" t="s">
        <v>56</v>
      </c>
      <c r="B46" s="99"/>
      <c r="C46" s="99"/>
      <c r="E46" s="100">
        <v>10000</v>
      </c>
      <c r="F46" s="100"/>
      <c r="G46" s="21"/>
      <c r="H46" s="76">
        <v>7506960</v>
      </c>
      <c r="I46" s="21"/>
      <c r="J46" s="76">
        <v>5824624.9000000004</v>
      </c>
      <c r="K46" s="21"/>
      <c r="L46" s="76">
        <v>0</v>
      </c>
      <c r="M46" s="21"/>
      <c r="N46" s="76">
        <v>0</v>
      </c>
      <c r="O46" s="21"/>
      <c r="P46" s="76">
        <v>0</v>
      </c>
      <c r="Q46" s="21"/>
      <c r="R46" s="76">
        <v>0</v>
      </c>
      <c r="S46" s="21"/>
      <c r="T46" s="76">
        <v>10000</v>
      </c>
      <c r="U46" s="21"/>
      <c r="V46" s="76">
        <v>587</v>
      </c>
      <c r="W46" s="21"/>
      <c r="X46" s="76">
        <v>7506960</v>
      </c>
      <c r="Y46" s="21"/>
      <c r="Z46" s="76">
        <v>5824624.9000000004</v>
      </c>
      <c r="AB46" s="10">
        <v>0</v>
      </c>
    </row>
    <row r="47" spans="1:28" ht="21.75" customHeight="1" x14ac:dyDescent="0.2">
      <c r="A47" s="99" t="s">
        <v>57</v>
      </c>
      <c r="B47" s="99"/>
      <c r="C47" s="99"/>
      <c r="E47" s="100">
        <v>10000</v>
      </c>
      <c r="F47" s="100"/>
      <c r="G47" s="21"/>
      <c r="H47" s="76">
        <v>10109372</v>
      </c>
      <c r="I47" s="21"/>
      <c r="J47" s="76">
        <v>9714323.3000000007</v>
      </c>
      <c r="K47" s="21"/>
      <c r="L47" s="76">
        <v>0</v>
      </c>
      <c r="M47" s="21"/>
      <c r="N47" s="76">
        <v>0</v>
      </c>
      <c r="O47" s="21"/>
      <c r="P47" s="76">
        <v>0</v>
      </c>
      <c r="Q47" s="21"/>
      <c r="R47" s="76">
        <v>0</v>
      </c>
      <c r="S47" s="21"/>
      <c r="T47" s="76">
        <v>10000</v>
      </c>
      <c r="U47" s="21"/>
      <c r="V47" s="76">
        <v>979</v>
      </c>
      <c r="W47" s="21"/>
      <c r="X47" s="76">
        <v>10109372</v>
      </c>
      <c r="Y47" s="21"/>
      <c r="Z47" s="76">
        <v>9714323.3000000007</v>
      </c>
      <c r="AB47" s="10">
        <v>0</v>
      </c>
    </row>
    <row r="48" spans="1:28" ht="21.75" customHeight="1" x14ac:dyDescent="0.2">
      <c r="A48" s="99" t="s">
        <v>58</v>
      </c>
      <c r="B48" s="99"/>
      <c r="C48" s="99"/>
      <c r="E48" s="100">
        <v>10000</v>
      </c>
      <c r="F48" s="100"/>
      <c r="G48" s="21"/>
      <c r="H48" s="76">
        <v>13912898</v>
      </c>
      <c r="I48" s="21"/>
      <c r="J48" s="76">
        <v>12562138.199999999</v>
      </c>
      <c r="K48" s="21"/>
      <c r="L48" s="76">
        <v>0</v>
      </c>
      <c r="M48" s="21"/>
      <c r="N48" s="76">
        <v>0</v>
      </c>
      <c r="O48" s="21"/>
      <c r="P48" s="76">
        <v>0</v>
      </c>
      <c r="Q48" s="21"/>
      <c r="R48" s="76">
        <v>0</v>
      </c>
      <c r="S48" s="21"/>
      <c r="T48" s="76">
        <v>10000</v>
      </c>
      <c r="U48" s="21"/>
      <c r="V48" s="76">
        <v>1266</v>
      </c>
      <c r="W48" s="21"/>
      <c r="X48" s="76">
        <v>13912898</v>
      </c>
      <c r="Y48" s="21"/>
      <c r="Z48" s="76">
        <v>12562138.199999999</v>
      </c>
      <c r="AB48" s="10">
        <v>0</v>
      </c>
    </row>
    <row r="49" spans="1:28" ht="21.75" customHeight="1" x14ac:dyDescent="0.2">
      <c r="A49" s="99" t="s">
        <v>59</v>
      </c>
      <c r="B49" s="99"/>
      <c r="C49" s="99"/>
      <c r="E49" s="100">
        <v>10000</v>
      </c>
      <c r="F49" s="100"/>
      <c r="G49" s="21"/>
      <c r="H49" s="76">
        <v>7607052</v>
      </c>
      <c r="I49" s="21"/>
      <c r="J49" s="76">
        <v>4286606.4000000004</v>
      </c>
      <c r="K49" s="21"/>
      <c r="L49" s="76">
        <v>0</v>
      </c>
      <c r="M49" s="21"/>
      <c r="N49" s="76">
        <v>0</v>
      </c>
      <c r="O49" s="21"/>
      <c r="P49" s="76">
        <v>0</v>
      </c>
      <c r="Q49" s="21"/>
      <c r="R49" s="76">
        <v>0</v>
      </c>
      <c r="S49" s="21"/>
      <c r="T49" s="76">
        <v>10000</v>
      </c>
      <c r="U49" s="21"/>
      <c r="V49" s="76">
        <v>432</v>
      </c>
      <c r="W49" s="21"/>
      <c r="X49" s="76">
        <v>7607052</v>
      </c>
      <c r="Y49" s="21"/>
      <c r="Z49" s="76">
        <v>4286606.4000000004</v>
      </c>
      <c r="AB49" s="10">
        <v>0</v>
      </c>
    </row>
    <row r="50" spans="1:28" ht="21.75" customHeight="1" x14ac:dyDescent="0.2">
      <c r="A50" s="99" t="s">
        <v>60</v>
      </c>
      <c r="B50" s="99"/>
      <c r="C50" s="99"/>
      <c r="E50" s="100">
        <v>10000</v>
      </c>
      <c r="F50" s="100"/>
      <c r="G50" s="21"/>
      <c r="H50" s="76">
        <v>8808166</v>
      </c>
      <c r="I50" s="21"/>
      <c r="J50" s="76">
        <v>5080422.4000000004</v>
      </c>
      <c r="K50" s="21"/>
      <c r="L50" s="76">
        <v>0</v>
      </c>
      <c r="M50" s="21"/>
      <c r="N50" s="76">
        <v>0</v>
      </c>
      <c r="O50" s="21"/>
      <c r="P50" s="76">
        <v>0</v>
      </c>
      <c r="Q50" s="21"/>
      <c r="R50" s="76">
        <v>0</v>
      </c>
      <c r="S50" s="21"/>
      <c r="T50" s="76">
        <v>10000</v>
      </c>
      <c r="U50" s="21"/>
      <c r="V50" s="76">
        <v>512</v>
      </c>
      <c r="W50" s="21"/>
      <c r="X50" s="76">
        <v>8808166</v>
      </c>
      <c r="Y50" s="21"/>
      <c r="Z50" s="76">
        <v>5080422.4000000004</v>
      </c>
      <c r="AB50" s="10">
        <v>0</v>
      </c>
    </row>
    <row r="51" spans="1:28" ht="21.75" customHeight="1" x14ac:dyDescent="0.2">
      <c r="A51" s="99" t="s">
        <v>61</v>
      </c>
      <c r="B51" s="99"/>
      <c r="C51" s="99"/>
      <c r="E51" s="100">
        <v>10000</v>
      </c>
      <c r="F51" s="100"/>
      <c r="G51" s="21"/>
      <c r="H51" s="76">
        <v>7206680</v>
      </c>
      <c r="I51" s="21"/>
      <c r="J51" s="76">
        <v>4306451.8</v>
      </c>
      <c r="K51" s="21"/>
      <c r="L51" s="76">
        <v>0</v>
      </c>
      <c r="M51" s="21"/>
      <c r="N51" s="76">
        <v>0</v>
      </c>
      <c r="O51" s="21"/>
      <c r="P51" s="76">
        <v>0</v>
      </c>
      <c r="Q51" s="21"/>
      <c r="R51" s="76">
        <v>0</v>
      </c>
      <c r="S51" s="21"/>
      <c r="T51" s="76">
        <v>10000</v>
      </c>
      <c r="U51" s="21"/>
      <c r="V51" s="76">
        <v>434</v>
      </c>
      <c r="W51" s="21"/>
      <c r="X51" s="76">
        <v>7206680</v>
      </c>
      <c r="Y51" s="21"/>
      <c r="Z51" s="76">
        <v>4306451.8</v>
      </c>
      <c r="AB51" s="10">
        <v>0</v>
      </c>
    </row>
    <row r="52" spans="1:28" ht="21.75" customHeight="1" x14ac:dyDescent="0.2">
      <c r="A52" s="99" t="s">
        <v>62</v>
      </c>
      <c r="B52" s="99"/>
      <c r="C52" s="99"/>
      <c r="E52" s="100">
        <v>10000</v>
      </c>
      <c r="F52" s="100"/>
      <c r="G52" s="21"/>
      <c r="H52" s="76">
        <v>12611689</v>
      </c>
      <c r="I52" s="21"/>
      <c r="J52" s="76">
        <v>12016389.699999999</v>
      </c>
      <c r="K52" s="21"/>
      <c r="L52" s="76">
        <v>0</v>
      </c>
      <c r="M52" s="21"/>
      <c r="N52" s="76">
        <v>0</v>
      </c>
      <c r="O52" s="21"/>
      <c r="P52" s="76">
        <v>0</v>
      </c>
      <c r="Q52" s="21"/>
      <c r="R52" s="76">
        <v>0</v>
      </c>
      <c r="S52" s="21"/>
      <c r="T52" s="76">
        <v>10000</v>
      </c>
      <c r="U52" s="21"/>
      <c r="V52" s="76">
        <v>1211</v>
      </c>
      <c r="W52" s="21"/>
      <c r="X52" s="76">
        <v>12611689</v>
      </c>
      <c r="Y52" s="21"/>
      <c r="Z52" s="76">
        <v>12016389.699999999</v>
      </c>
      <c r="AB52" s="10">
        <v>0</v>
      </c>
    </row>
    <row r="53" spans="1:28" ht="21.75" customHeight="1" x14ac:dyDescent="0.2">
      <c r="A53" s="99" t="s">
        <v>63</v>
      </c>
      <c r="B53" s="99"/>
      <c r="C53" s="99"/>
      <c r="E53" s="100">
        <v>2435277</v>
      </c>
      <c r="F53" s="100"/>
      <c r="G53" s="21"/>
      <c r="H53" s="76">
        <v>29912971365</v>
      </c>
      <c r="I53" s="21"/>
      <c r="J53" s="76">
        <v>30350640998.402401</v>
      </c>
      <c r="K53" s="21"/>
      <c r="L53" s="76">
        <v>0</v>
      </c>
      <c r="M53" s="21"/>
      <c r="N53" s="76">
        <v>0</v>
      </c>
      <c r="O53" s="21"/>
      <c r="P53" s="76">
        <v>0</v>
      </c>
      <c r="Q53" s="21"/>
      <c r="R53" s="76">
        <v>0</v>
      </c>
      <c r="S53" s="21"/>
      <c r="T53" s="76">
        <v>2435277</v>
      </c>
      <c r="U53" s="21"/>
      <c r="V53" s="76">
        <v>10400</v>
      </c>
      <c r="W53" s="21"/>
      <c r="X53" s="76">
        <v>29912971365</v>
      </c>
      <c r="Y53" s="21"/>
      <c r="Z53" s="76">
        <v>25131104011.416</v>
      </c>
      <c r="AB53" s="10">
        <v>0.06</v>
      </c>
    </row>
    <row r="54" spans="1:28" ht="21.75" customHeight="1" x14ac:dyDescent="0.2">
      <c r="A54" s="99" t="s">
        <v>64</v>
      </c>
      <c r="B54" s="99"/>
      <c r="C54" s="99"/>
      <c r="E54" s="100">
        <v>12737739</v>
      </c>
      <c r="F54" s="100"/>
      <c r="G54" s="21"/>
      <c r="H54" s="76">
        <v>32909145214</v>
      </c>
      <c r="I54" s="21"/>
      <c r="J54" s="76">
        <v>20222842044.048</v>
      </c>
      <c r="K54" s="21"/>
      <c r="L54" s="76">
        <v>0</v>
      </c>
      <c r="M54" s="21"/>
      <c r="N54" s="76">
        <v>0</v>
      </c>
      <c r="O54" s="21"/>
      <c r="P54" s="76">
        <v>0</v>
      </c>
      <c r="Q54" s="21"/>
      <c r="R54" s="76">
        <v>0</v>
      </c>
      <c r="S54" s="21"/>
      <c r="T54" s="76">
        <v>12737739</v>
      </c>
      <c r="U54" s="21"/>
      <c r="V54" s="76">
        <v>1600</v>
      </c>
      <c r="W54" s="21"/>
      <c r="X54" s="76">
        <v>32909145214</v>
      </c>
      <c r="Y54" s="21"/>
      <c r="Z54" s="76">
        <v>20222842044.048</v>
      </c>
      <c r="AB54" s="10">
        <v>0.05</v>
      </c>
    </row>
    <row r="55" spans="1:28" ht="21.75" customHeight="1" x14ac:dyDescent="0.2">
      <c r="A55" s="99" t="s">
        <v>65</v>
      </c>
      <c r="B55" s="99"/>
      <c r="C55" s="99"/>
      <c r="E55" s="100">
        <v>303003995</v>
      </c>
      <c r="F55" s="100"/>
      <c r="G55" s="21"/>
      <c r="H55" s="76">
        <v>500150239830</v>
      </c>
      <c r="I55" s="21"/>
      <c r="J55" s="76">
        <v>548407075992.41803</v>
      </c>
      <c r="K55" s="21"/>
      <c r="L55" s="76">
        <v>0</v>
      </c>
      <c r="M55" s="21"/>
      <c r="N55" s="76">
        <v>0</v>
      </c>
      <c r="O55" s="21"/>
      <c r="P55" s="76">
        <v>0</v>
      </c>
      <c r="Q55" s="21"/>
      <c r="R55" s="76">
        <v>0</v>
      </c>
      <c r="S55" s="21"/>
      <c r="T55" s="76">
        <v>303003995</v>
      </c>
      <c r="U55" s="21"/>
      <c r="V55" s="76">
        <v>1860</v>
      </c>
      <c r="W55" s="21"/>
      <c r="X55" s="76">
        <v>500150239830</v>
      </c>
      <c r="Y55" s="21"/>
      <c r="Z55" s="76">
        <v>559230899860.68896</v>
      </c>
      <c r="AB55" s="10">
        <v>1.32</v>
      </c>
    </row>
    <row r="56" spans="1:28" ht="21.75" customHeight="1" x14ac:dyDescent="0.2">
      <c r="A56" s="99" t="s">
        <v>66</v>
      </c>
      <c r="B56" s="99"/>
      <c r="C56" s="99"/>
      <c r="E56" s="100">
        <v>13599999</v>
      </c>
      <c r="F56" s="100"/>
      <c r="G56" s="21"/>
      <c r="H56" s="76">
        <v>28801365382</v>
      </c>
      <c r="I56" s="21"/>
      <c r="J56" s="76">
        <v>17232950276.871201</v>
      </c>
      <c r="K56" s="21"/>
      <c r="L56" s="76">
        <v>0</v>
      </c>
      <c r="M56" s="21"/>
      <c r="N56" s="76">
        <v>0</v>
      </c>
      <c r="O56" s="21"/>
      <c r="P56" s="76">
        <v>0</v>
      </c>
      <c r="Q56" s="21"/>
      <c r="R56" s="76">
        <v>0</v>
      </c>
      <c r="S56" s="21"/>
      <c r="T56" s="76">
        <v>13599999</v>
      </c>
      <c r="U56" s="21"/>
      <c r="V56" s="76">
        <v>1359</v>
      </c>
      <c r="W56" s="21"/>
      <c r="X56" s="76">
        <v>28801365382</v>
      </c>
      <c r="Y56" s="21"/>
      <c r="Z56" s="76">
        <v>18339529699.5051</v>
      </c>
      <c r="AB56" s="10">
        <v>0.04</v>
      </c>
    </row>
    <row r="57" spans="1:28" ht="21.75" customHeight="1" x14ac:dyDescent="0.2">
      <c r="A57" s="99" t="s">
        <v>67</v>
      </c>
      <c r="B57" s="99"/>
      <c r="C57" s="99"/>
      <c r="E57" s="100">
        <v>750000</v>
      </c>
      <c r="F57" s="100"/>
      <c r="G57" s="21"/>
      <c r="H57" s="76">
        <v>6271538220</v>
      </c>
      <c r="I57" s="21"/>
      <c r="J57" s="76">
        <v>7367604750</v>
      </c>
      <c r="K57" s="21"/>
      <c r="L57" s="76">
        <v>0</v>
      </c>
      <c r="M57" s="21"/>
      <c r="N57" s="76">
        <v>0</v>
      </c>
      <c r="O57" s="21"/>
      <c r="P57" s="76">
        <v>-750000</v>
      </c>
      <c r="Q57" s="21"/>
      <c r="R57" s="76">
        <v>6112103377</v>
      </c>
      <c r="S57" s="21"/>
      <c r="T57" s="76">
        <v>0</v>
      </c>
      <c r="U57" s="21"/>
      <c r="V57" s="76">
        <v>0</v>
      </c>
      <c r="W57" s="21"/>
      <c r="X57" s="76">
        <v>0</v>
      </c>
      <c r="Y57" s="21"/>
      <c r="Z57" s="76">
        <v>0</v>
      </c>
      <c r="AB57" s="10">
        <v>0</v>
      </c>
    </row>
    <row r="58" spans="1:28" ht="21.75" customHeight="1" x14ac:dyDescent="0.2">
      <c r="A58" s="99" t="s">
        <v>68</v>
      </c>
      <c r="B58" s="99"/>
      <c r="C58" s="99"/>
      <c r="E58" s="100">
        <v>3883867</v>
      </c>
      <c r="F58" s="100"/>
      <c r="G58" s="21"/>
      <c r="H58" s="76">
        <v>11810839547</v>
      </c>
      <c r="I58" s="21"/>
      <c r="J58" s="76">
        <v>19153608199.207298</v>
      </c>
      <c r="K58" s="21"/>
      <c r="L58" s="76">
        <v>0</v>
      </c>
      <c r="M58" s="21"/>
      <c r="N58" s="76">
        <v>0</v>
      </c>
      <c r="O58" s="21"/>
      <c r="P58" s="76">
        <v>0</v>
      </c>
      <c r="Q58" s="21"/>
      <c r="R58" s="76">
        <v>0</v>
      </c>
      <c r="S58" s="21"/>
      <c r="T58" s="76">
        <v>3883867</v>
      </c>
      <c r="U58" s="21"/>
      <c r="V58" s="76">
        <v>5310</v>
      </c>
      <c r="W58" s="21"/>
      <c r="X58" s="76">
        <v>11810839547</v>
      </c>
      <c r="Y58" s="21"/>
      <c r="Z58" s="76">
        <v>20463915399.957901</v>
      </c>
      <c r="AB58" s="10">
        <v>0.05</v>
      </c>
    </row>
    <row r="59" spans="1:28" ht="21.75" customHeight="1" x14ac:dyDescent="0.2">
      <c r="A59" s="101" t="s">
        <v>69</v>
      </c>
      <c r="B59" s="101"/>
      <c r="C59" s="101"/>
      <c r="D59" s="12"/>
      <c r="E59" s="100">
        <v>30228396</v>
      </c>
      <c r="F59" s="100"/>
      <c r="G59" s="21"/>
      <c r="H59" s="77">
        <v>146844878538</v>
      </c>
      <c r="I59" s="21"/>
      <c r="J59" s="77">
        <v>661983702111.16394</v>
      </c>
      <c r="K59" s="21"/>
      <c r="L59" s="76">
        <v>11227690</v>
      </c>
      <c r="M59" s="21"/>
      <c r="N59" s="77">
        <v>0</v>
      </c>
      <c r="O59" s="21"/>
      <c r="P59" s="78">
        <v>0</v>
      </c>
      <c r="Q59" s="21"/>
      <c r="R59" s="77">
        <v>0</v>
      </c>
      <c r="S59" s="21"/>
      <c r="T59" s="76">
        <v>41456086</v>
      </c>
      <c r="U59" s="21"/>
      <c r="V59" s="76">
        <v>14926</v>
      </c>
      <c r="W59" s="21"/>
      <c r="X59" s="77">
        <v>146844878538</v>
      </c>
      <c r="Y59" s="21"/>
      <c r="Z59" s="77">
        <v>613990420174.61401</v>
      </c>
      <c r="AB59" s="14">
        <v>1.45</v>
      </c>
    </row>
    <row r="60" spans="1:28" ht="21.75" customHeight="1" thickBot="1" x14ac:dyDescent="0.25">
      <c r="A60" s="102" t="s">
        <v>70</v>
      </c>
      <c r="B60" s="102"/>
      <c r="C60" s="102"/>
      <c r="D60" s="102"/>
      <c r="E60" s="21"/>
      <c r="F60" s="76"/>
      <c r="G60" s="21"/>
      <c r="H60" s="79">
        <v>2527122071502</v>
      </c>
      <c r="I60" s="21"/>
      <c r="J60" s="79">
        <v>2989350795814.8398</v>
      </c>
      <c r="K60" s="21"/>
      <c r="L60" s="76"/>
      <c r="M60" s="21"/>
      <c r="N60" s="79">
        <v>0</v>
      </c>
      <c r="O60" s="21"/>
      <c r="P60" s="78"/>
      <c r="Q60" s="21"/>
      <c r="R60" s="79">
        <v>25479840282</v>
      </c>
      <c r="S60" s="21"/>
      <c r="T60" s="76"/>
      <c r="U60" s="21"/>
      <c r="V60" s="76"/>
      <c r="W60" s="21"/>
      <c r="X60" s="79">
        <v>2502899293779</v>
      </c>
      <c r="Y60" s="21"/>
      <c r="Z60" s="79">
        <v>2826981799426.1699</v>
      </c>
      <c r="AB60" s="17">
        <v>6.65</v>
      </c>
    </row>
    <row r="61" spans="1:28" ht="13.5" thickTop="1" x14ac:dyDescent="0.2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3" spans="1:28" x14ac:dyDescent="0.2">
      <c r="X63" s="21"/>
      <c r="Z63" s="21"/>
    </row>
    <row r="64" spans="1:28" x14ac:dyDescent="0.2">
      <c r="X64" s="21"/>
      <c r="Z64" s="21"/>
    </row>
    <row r="65" spans="24:35" x14ac:dyDescent="0.2">
      <c r="X65" s="22"/>
      <c r="Z65" s="22"/>
    </row>
    <row r="66" spans="24:35" x14ac:dyDescent="0.2">
      <c r="X66" s="22"/>
      <c r="Z66" s="22"/>
    </row>
    <row r="67" spans="24:35" x14ac:dyDescent="0.2">
      <c r="AI67" s="23"/>
    </row>
  </sheetData>
  <mergeCells count="116"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0" fitToHeight="0" orientation="landscape" r:id="rId1"/>
  <rowBreaks count="1" manualBreakCount="1">
    <brk id="37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7"/>
  <sheetViews>
    <sheetView rightToLeft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</row>
    <row r="2" spans="1:49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</row>
    <row r="3" spans="1:49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</row>
    <row r="4" spans="1:49" ht="14.45" customHeight="1" x14ac:dyDescent="0.2"/>
    <row r="5" spans="1:49" ht="14.45" customHeight="1" x14ac:dyDescent="0.2">
      <c r="A5" s="94" t="s">
        <v>71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</row>
    <row r="6" spans="1:49" ht="14.45" customHeight="1" x14ac:dyDescent="0.2">
      <c r="I6" s="95" t="s">
        <v>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C6" s="95" t="s">
        <v>9</v>
      </c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95" t="s">
        <v>72</v>
      </c>
      <c r="B8" s="95"/>
      <c r="C8" s="95"/>
      <c r="D8" s="95"/>
      <c r="E8" s="95"/>
      <c r="F8" s="95"/>
      <c r="G8" s="95"/>
      <c r="I8" s="95" t="s">
        <v>73</v>
      </c>
      <c r="J8" s="95"/>
      <c r="K8" s="95"/>
      <c r="M8" s="95" t="s">
        <v>74</v>
      </c>
      <c r="N8" s="95"/>
      <c r="O8" s="95"/>
      <c r="Q8" s="95" t="s">
        <v>75</v>
      </c>
      <c r="R8" s="95"/>
      <c r="S8" s="95"/>
      <c r="T8" s="95"/>
      <c r="U8" s="95"/>
      <c r="W8" s="95" t="s">
        <v>76</v>
      </c>
      <c r="X8" s="95"/>
      <c r="Y8" s="95"/>
      <c r="Z8" s="95"/>
      <c r="AA8" s="95"/>
      <c r="AC8" s="95" t="s">
        <v>73</v>
      </c>
      <c r="AD8" s="95"/>
      <c r="AE8" s="95"/>
      <c r="AF8" s="95"/>
      <c r="AG8" s="95"/>
      <c r="AI8" s="95" t="s">
        <v>74</v>
      </c>
      <c r="AJ8" s="95"/>
      <c r="AK8" s="95"/>
      <c r="AM8" s="95" t="s">
        <v>75</v>
      </c>
      <c r="AN8" s="95"/>
      <c r="AO8" s="95"/>
      <c r="AQ8" s="95" t="s">
        <v>76</v>
      </c>
      <c r="AR8" s="95"/>
      <c r="AS8" s="95"/>
    </row>
    <row r="9" spans="1:49" ht="21.75" customHeight="1" x14ac:dyDescent="0.2">
      <c r="A9" s="97" t="s">
        <v>77</v>
      </c>
      <c r="B9" s="97"/>
      <c r="C9" s="97"/>
      <c r="D9" s="97"/>
      <c r="E9" s="97"/>
      <c r="F9" s="97"/>
      <c r="G9" s="97"/>
      <c r="I9" s="103">
        <v>303003995</v>
      </c>
      <c r="J9" s="103"/>
      <c r="K9" s="103"/>
      <c r="M9" s="103">
        <v>2231</v>
      </c>
      <c r="N9" s="103"/>
      <c r="O9" s="103"/>
      <c r="Q9" s="97" t="s">
        <v>78</v>
      </c>
      <c r="R9" s="97"/>
      <c r="S9" s="97"/>
      <c r="T9" s="97"/>
      <c r="U9" s="97"/>
      <c r="W9" s="104">
        <v>0.25741354699968699</v>
      </c>
      <c r="X9" s="104"/>
      <c r="Y9" s="104"/>
      <c r="Z9" s="104"/>
      <c r="AA9" s="104"/>
      <c r="AC9" s="103">
        <v>303003995</v>
      </c>
      <c r="AD9" s="103"/>
      <c r="AE9" s="103"/>
      <c r="AF9" s="103"/>
      <c r="AG9" s="103"/>
      <c r="AI9" s="103">
        <v>2231</v>
      </c>
      <c r="AJ9" s="103"/>
      <c r="AK9" s="103"/>
      <c r="AM9" s="97" t="s">
        <v>78</v>
      </c>
      <c r="AN9" s="97"/>
      <c r="AO9" s="97"/>
      <c r="AQ9" s="104">
        <v>0.25741354699968699</v>
      </c>
      <c r="AR9" s="104"/>
      <c r="AS9" s="104"/>
    </row>
    <row r="10" spans="1:49" ht="14.45" customHeight="1" x14ac:dyDescent="0.2">
      <c r="A10" s="94" t="s">
        <v>79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</row>
    <row r="11" spans="1:49" ht="14.45" customHeight="1" x14ac:dyDescent="0.2">
      <c r="C11" s="95" t="s">
        <v>7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Y11" s="95" t="s">
        <v>9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</row>
    <row r="12" spans="1:49" ht="14.45" customHeight="1" x14ac:dyDescent="0.2">
      <c r="A12" s="2" t="s">
        <v>72</v>
      </c>
      <c r="C12" s="4" t="s">
        <v>80</v>
      </c>
      <c r="D12" s="3"/>
      <c r="E12" s="4" t="s">
        <v>81</v>
      </c>
      <c r="F12" s="3"/>
      <c r="G12" s="96" t="s">
        <v>82</v>
      </c>
      <c r="H12" s="96"/>
      <c r="I12" s="96"/>
      <c r="J12" s="3"/>
      <c r="K12" s="96" t="s">
        <v>83</v>
      </c>
      <c r="L12" s="96"/>
      <c r="M12" s="96"/>
      <c r="N12" s="3"/>
      <c r="O12" s="96" t="s">
        <v>74</v>
      </c>
      <c r="P12" s="96"/>
      <c r="Q12" s="96"/>
      <c r="R12" s="3"/>
      <c r="S12" s="96" t="s">
        <v>75</v>
      </c>
      <c r="T12" s="96"/>
      <c r="U12" s="96"/>
      <c r="V12" s="96"/>
      <c r="W12" s="96"/>
      <c r="Y12" s="96" t="s">
        <v>80</v>
      </c>
      <c r="Z12" s="96"/>
      <c r="AA12" s="96"/>
      <c r="AB12" s="96"/>
      <c r="AC12" s="96"/>
      <c r="AD12" s="3"/>
      <c r="AE12" s="96" t="s">
        <v>81</v>
      </c>
      <c r="AF12" s="96"/>
      <c r="AG12" s="96"/>
      <c r="AH12" s="96"/>
      <c r="AI12" s="96"/>
      <c r="AJ12" s="3"/>
      <c r="AK12" s="96" t="s">
        <v>82</v>
      </c>
      <c r="AL12" s="96"/>
      <c r="AM12" s="96"/>
      <c r="AN12" s="3"/>
      <c r="AO12" s="96" t="s">
        <v>83</v>
      </c>
      <c r="AP12" s="96"/>
      <c r="AQ12" s="96"/>
      <c r="AR12" s="3"/>
      <c r="AS12" s="96" t="s">
        <v>74</v>
      </c>
      <c r="AT12" s="96"/>
      <c r="AU12" s="3"/>
      <c r="AV12" s="4" t="s">
        <v>75</v>
      </c>
    </row>
    <row r="13" spans="1:49" ht="21.75" customHeight="1" x14ac:dyDescent="0.2">
      <c r="A13" s="5" t="s">
        <v>84</v>
      </c>
      <c r="C13" s="5" t="s">
        <v>85</v>
      </c>
      <c r="E13" s="5" t="s">
        <v>86</v>
      </c>
      <c r="G13" s="97" t="s">
        <v>87</v>
      </c>
      <c r="H13" s="97"/>
      <c r="I13" s="97"/>
      <c r="K13" s="103">
        <v>325379674</v>
      </c>
      <c r="L13" s="103"/>
      <c r="M13" s="103"/>
      <c r="O13" s="103">
        <v>2284</v>
      </c>
      <c r="P13" s="103"/>
      <c r="Q13" s="103"/>
      <c r="S13" s="97" t="s">
        <v>88</v>
      </c>
      <c r="T13" s="97"/>
      <c r="U13" s="97"/>
      <c r="V13" s="97"/>
      <c r="W13" s="97"/>
      <c r="Y13" s="97" t="s">
        <v>85</v>
      </c>
      <c r="Z13" s="97"/>
      <c r="AA13" s="97"/>
      <c r="AB13" s="97"/>
      <c r="AC13" s="97"/>
      <c r="AE13" s="97" t="s">
        <v>86</v>
      </c>
      <c r="AF13" s="97"/>
      <c r="AG13" s="97"/>
      <c r="AH13" s="97"/>
      <c r="AI13" s="97"/>
      <c r="AK13" s="97" t="s">
        <v>87</v>
      </c>
      <c r="AL13" s="97"/>
      <c r="AM13" s="97"/>
      <c r="AO13" s="103">
        <v>325379674</v>
      </c>
      <c r="AP13" s="103"/>
      <c r="AQ13" s="103"/>
      <c r="AS13" s="103">
        <v>2284</v>
      </c>
      <c r="AT13" s="103"/>
      <c r="AV13" s="5" t="s">
        <v>88</v>
      </c>
    </row>
    <row r="14" spans="1:49" ht="14.45" customHeight="1" x14ac:dyDescent="0.2">
      <c r="A14" s="94" t="s">
        <v>89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</row>
    <row r="15" spans="1:49" ht="14.45" customHeight="1" x14ac:dyDescent="0.2">
      <c r="C15" s="95" t="s">
        <v>7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O15" s="95" t="s">
        <v>9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</row>
    <row r="16" spans="1:49" ht="14.45" customHeight="1" x14ac:dyDescent="0.2">
      <c r="A16" s="2" t="s">
        <v>72</v>
      </c>
      <c r="C16" s="4" t="s">
        <v>81</v>
      </c>
      <c r="D16" s="3"/>
      <c r="E16" s="4" t="s">
        <v>83</v>
      </c>
      <c r="F16" s="3"/>
      <c r="G16" s="96" t="s">
        <v>74</v>
      </c>
      <c r="H16" s="96"/>
      <c r="I16" s="96"/>
      <c r="J16" s="3"/>
      <c r="K16" s="96" t="s">
        <v>75</v>
      </c>
      <c r="L16" s="96"/>
      <c r="M16" s="96"/>
      <c r="O16" s="96" t="s">
        <v>81</v>
      </c>
      <c r="P16" s="96"/>
      <c r="Q16" s="96"/>
      <c r="R16" s="96"/>
      <c r="S16" s="96"/>
      <c r="T16" s="3"/>
      <c r="U16" s="96" t="s">
        <v>83</v>
      </c>
      <c r="V16" s="96"/>
      <c r="W16" s="96"/>
      <c r="X16" s="96"/>
      <c r="Y16" s="96"/>
      <c r="Z16" s="3"/>
      <c r="AA16" s="96" t="s">
        <v>74</v>
      </c>
      <c r="AB16" s="96"/>
      <c r="AC16" s="96"/>
      <c r="AD16" s="96"/>
      <c r="AE16" s="96"/>
      <c r="AF16" s="3"/>
      <c r="AG16" s="96" t="s">
        <v>75</v>
      </c>
      <c r="AH16" s="96"/>
      <c r="AI16" s="96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24"/>
  <sheetViews>
    <sheetView rightToLeft="1" view="pageBreakPreview" topLeftCell="G1" zoomScaleNormal="100" zoomScaleSheetLayoutView="100" workbookViewId="0">
      <selection activeCell="U19" sqref="U19:AA28"/>
    </sheetView>
  </sheetViews>
  <sheetFormatPr defaultRowHeight="12.75" x14ac:dyDescent="0.2"/>
  <cols>
    <col min="1" max="1" width="6.140625" bestFit="1" customWidth="1"/>
    <col min="2" max="2" width="24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57031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5.42578125" bestFit="1" customWidth="1"/>
    <col min="16" max="16" width="1.28515625" customWidth="1"/>
    <col min="17" max="17" width="14.5703125" customWidth="1"/>
    <col min="18" max="18" width="1.28515625" customWidth="1"/>
    <col min="19" max="19" width="11" bestFit="1" customWidth="1"/>
    <col min="20" max="20" width="1.28515625" customWidth="1"/>
    <col min="21" max="21" width="22.85546875" bestFit="1" customWidth="1"/>
    <col min="22" max="22" width="1.28515625" customWidth="1"/>
    <col min="23" max="23" width="16.140625" bestFit="1" customWidth="1"/>
    <col min="24" max="24" width="1.28515625" customWidth="1"/>
    <col min="25" max="25" width="17.5703125" bestFit="1" customWidth="1"/>
    <col min="26" max="26" width="1.28515625" customWidth="1"/>
    <col min="27" max="27" width="19" bestFit="1" customWidth="1"/>
    <col min="28" max="28" width="0.28515625" customWidth="1"/>
  </cols>
  <sheetData>
    <row r="1" spans="1:27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</row>
    <row r="4" spans="1:27" ht="14.45" customHeight="1" x14ac:dyDescent="0.2"/>
    <row r="5" spans="1:27" ht="14.45" customHeight="1" x14ac:dyDescent="0.2">
      <c r="A5" s="1" t="s">
        <v>90</v>
      </c>
      <c r="B5" s="94" t="s">
        <v>91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27" ht="14.45" customHeight="1" x14ac:dyDescent="0.2">
      <c r="E6" s="95" t="s">
        <v>7</v>
      </c>
      <c r="F6" s="95"/>
      <c r="G6" s="95"/>
      <c r="H6" s="95"/>
      <c r="I6" s="95"/>
      <c r="K6" s="95" t="s">
        <v>8</v>
      </c>
      <c r="L6" s="95"/>
      <c r="M6" s="95"/>
      <c r="N6" s="95"/>
      <c r="O6" s="95"/>
      <c r="P6" s="95"/>
      <c r="Q6" s="95"/>
      <c r="S6" s="95" t="s">
        <v>9</v>
      </c>
      <c r="T6" s="95"/>
      <c r="U6" s="95"/>
      <c r="V6" s="95"/>
      <c r="W6" s="95"/>
      <c r="X6" s="95"/>
      <c r="Y6" s="95"/>
      <c r="Z6" s="95"/>
      <c r="AA6" s="95"/>
    </row>
    <row r="7" spans="1:27" ht="14.45" customHeight="1" x14ac:dyDescent="0.2">
      <c r="E7" s="3"/>
      <c r="F7" s="3"/>
      <c r="G7" s="3"/>
      <c r="H7" s="3"/>
      <c r="I7" s="3"/>
      <c r="K7" s="96" t="s">
        <v>92</v>
      </c>
      <c r="L7" s="96"/>
      <c r="M7" s="96"/>
      <c r="N7" s="3"/>
      <c r="O7" s="96" t="s">
        <v>93</v>
      </c>
      <c r="P7" s="96"/>
      <c r="Q7" s="9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95" t="s">
        <v>94</v>
      </c>
      <c r="B8" s="95"/>
      <c r="D8" s="95" t="s">
        <v>95</v>
      </c>
      <c r="E8" s="9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97" t="s">
        <v>97</v>
      </c>
      <c r="B9" s="97"/>
      <c r="D9" s="103">
        <v>1470</v>
      </c>
      <c r="E9" s="103"/>
      <c r="G9" s="6">
        <v>4655858970</v>
      </c>
      <c r="I9" s="6">
        <v>232037219140</v>
      </c>
      <c r="K9" s="6">
        <v>0</v>
      </c>
      <c r="M9" s="6">
        <v>0</v>
      </c>
      <c r="O9" s="6">
        <v>0</v>
      </c>
      <c r="Q9" s="6">
        <v>0</v>
      </c>
      <c r="S9" s="6">
        <v>1470</v>
      </c>
      <c r="U9" s="6">
        <v>151430303</v>
      </c>
      <c r="W9" s="6">
        <v>4655858970</v>
      </c>
      <c r="Y9" s="6">
        <v>222602525410</v>
      </c>
      <c r="AA9" s="7">
        <v>0.52</v>
      </c>
    </row>
    <row r="10" spans="1:27" ht="21.75" customHeight="1" x14ac:dyDescent="0.2">
      <c r="A10" s="99" t="s">
        <v>98</v>
      </c>
      <c r="B10" s="99"/>
      <c r="D10" s="105">
        <v>115000</v>
      </c>
      <c r="E10" s="105"/>
      <c r="G10" s="9">
        <v>29612310463</v>
      </c>
      <c r="I10" s="9">
        <v>50105451792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466560</v>
      </c>
      <c r="W10" s="9">
        <v>29612310463</v>
      </c>
      <c r="Y10" s="9">
        <v>53530994880</v>
      </c>
      <c r="AA10" s="10">
        <v>0.13</v>
      </c>
    </row>
    <row r="11" spans="1:27" ht="21.75" customHeight="1" x14ac:dyDescent="0.2">
      <c r="A11" s="99" t="s">
        <v>99</v>
      </c>
      <c r="B11" s="99"/>
      <c r="D11" s="105">
        <v>33328000</v>
      </c>
      <c r="E11" s="105"/>
      <c r="G11" s="9">
        <v>325950944120</v>
      </c>
      <c r="I11" s="9">
        <v>441511366876.79999</v>
      </c>
      <c r="K11" s="9">
        <v>0</v>
      </c>
      <c r="M11" s="9">
        <v>0</v>
      </c>
      <c r="O11" s="9">
        <v>0</v>
      </c>
      <c r="Q11" s="9">
        <v>0</v>
      </c>
      <c r="S11" s="9">
        <v>33328000</v>
      </c>
      <c r="U11" s="9">
        <v>13451</v>
      </c>
      <c r="W11" s="9">
        <v>325950944120</v>
      </c>
      <c r="Y11" s="9">
        <v>447263849665.59998</v>
      </c>
      <c r="AA11" s="10">
        <v>1.05</v>
      </c>
    </row>
    <row r="12" spans="1:27" ht="21.75" customHeight="1" x14ac:dyDescent="0.2">
      <c r="A12" s="99" t="s">
        <v>100</v>
      </c>
      <c r="B12" s="99"/>
      <c r="D12" s="105">
        <v>2500000</v>
      </c>
      <c r="E12" s="105"/>
      <c r="G12" s="9">
        <v>25029000000</v>
      </c>
      <c r="I12" s="9">
        <v>54222500750</v>
      </c>
      <c r="K12" s="9">
        <v>0</v>
      </c>
      <c r="M12" s="9">
        <v>0</v>
      </c>
      <c r="O12" s="9">
        <v>0</v>
      </c>
      <c r="Q12" s="9">
        <v>0</v>
      </c>
      <c r="S12" s="9">
        <v>2500000</v>
      </c>
      <c r="U12" s="9">
        <v>22000</v>
      </c>
      <c r="W12" s="9">
        <v>25029000000</v>
      </c>
      <c r="Y12" s="9">
        <v>54873500000</v>
      </c>
      <c r="AA12" s="10">
        <v>0.13</v>
      </c>
    </row>
    <row r="13" spans="1:27" ht="21.75" customHeight="1" x14ac:dyDescent="0.2">
      <c r="A13" s="99" t="s">
        <v>101</v>
      </c>
      <c r="B13" s="99"/>
      <c r="D13" s="105">
        <v>3626000</v>
      </c>
      <c r="E13" s="105"/>
      <c r="G13" s="9">
        <v>70138909141</v>
      </c>
      <c r="I13" s="9">
        <v>69799135898.800003</v>
      </c>
      <c r="K13" s="9">
        <v>0</v>
      </c>
      <c r="M13" s="9">
        <v>0</v>
      </c>
      <c r="O13" s="9">
        <v>0</v>
      </c>
      <c r="Q13" s="9">
        <v>0</v>
      </c>
      <c r="S13" s="9">
        <v>3626000</v>
      </c>
      <c r="U13" s="9">
        <v>18320</v>
      </c>
      <c r="W13" s="9">
        <v>70138909141</v>
      </c>
      <c r="Y13" s="9">
        <v>66275534864</v>
      </c>
      <c r="AA13" s="10">
        <v>0.16</v>
      </c>
    </row>
    <row r="14" spans="1:27" ht="21.75" customHeight="1" x14ac:dyDescent="0.2">
      <c r="A14" s="99" t="s">
        <v>102</v>
      </c>
      <c r="B14" s="99"/>
      <c r="D14" s="105">
        <v>14000000</v>
      </c>
      <c r="E14" s="105"/>
      <c r="G14" s="9">
        <v>150468345595</v>
      </c>
      <c r="I14" s="9">
        <v>202756400000</v>
      </c>
      <c r="K14" s="9">
        <v>0</v>
      </c>
      <c r="M14" s="9">
        <v>0</v>
      </c>
      <c r="O14" s="9">
        <v>0</v>
      </c>
      <c r="Q14" s="9">
        <v>0</v>
      </c>
      <c r="S14" s="9">
        <v>14000000</v>
      </c>
      <c r="U14" s="9">
        <v>16841</v>
      </c>
      <c r="W14" s="9">
        <v>150468345595</v>
      </c>
      <c r="Y14" s="9">
        <v>235491071200</v>
      </c>
      <c r="AA14" s="10">
        <v>0.55000000000000004</v>
      </c>
    </row>
    <row r="15" spans="1:27" ht="21.75" customHeight="1" x14ac:dyDescent="0.2">
      <c r="A15" s="99" t="s">
        <v>103</v>
      </c>
      <c r="B15" s="99"/>
      <c r="D15" s="105">
        <v>24385722</v>
      </c>
      <c r="E15" s="105"/>
      <c r="G15" s="9">
        <v>249999991699</v>
      </c>
      <c r="I15" s="9">
        <v>227201751874</v>
      </c>
      <c r="K15" s="9">
        <v>0</v>
      </c>
      <c r="M15" s="9">
        <v>0</v>
      </c>
      <c r="O15" s="9">
        <v>0</v>
      </c>
      <c r="Q15" s="9">
        <v>0</v>
      </c>
      <c r="S15" s="9">
        <v>24385722</v>
      </c>
      <c r="U15" s="9">
        <v>10406</v>
      </c>
      <c r="W15" s="9">
        <v>249999991699</v>
      </c>
      <c r="Y15" s="9">
        <v>253757803132</v>
      </c>
      <c r="AA15" s="10">
        <v>0.6</v>
      </c>
    </row>
    <row r="16" spans="1:27" ht="21.75" customHeight="1" x14ac:dyDescent="0.2">
      <c r="A16" s="101" t="s">
        <v>104</v>
      </c>
      <c r="B16" s="101"/>
      <c r="D16" s="105">
        <v>0</v>
      </c>
      <c r="E16" s="105"/>
      <c r="G16" s="13">
        <v>0</v>
      </c>
      <c r="I16" s="13">
        <v>0</v>
      </c>
      <c r="K16" s="9">
        <v>5338755</v>
      </c>
      <c r="M16" s="13">
        <v>99998228054</v>
      </c>
      <c r="O16" s="9">
        <v>0</v>
      </c>
      <c r="Q16" s="13">
        <v>0</v>
      </c>
      <c r="S16" s="9">
        <v>5338755</v>
      </c>
      <c r="U16" s="13">
        <v>18550</v>
      </c>
      <c r="W16" s="13">
        <v>99998228054</v>
      </c>
      <c r="Y16" s="13">
        <v>98806127267.925003</v>
      </c>
      <c r="AA16" s="14">
        <v>0.23</v>
      </c>
    </row>
    <row r="17" spans="1:32" ht="21.75" customHeight="1" x14ac:dyDescent="0.2">
      <c r="A17" s="102" t="s">
        <v>70</v>
      </c>
      <c r="B17" s="102"/>
      <c r="D17" s="105"/>
      <c r="E17" s="105"/>
      <c r="G17" s="16">
        <v>855855359988</v>
      </c>
      <c r="I17" s="16">
        <v>1277633826331.6001</v>
      </c>
      <c r="K17" s="9"/>
      <c r="M17" s="16">
        <v>99998228054</v>
      </c>
      <c r="O17" s="9"/>
      <c r="Q17" s="16">
        <v>0</v>
      </c>
      <c r="S17" s="9"/>
      <c r="U17" s="16"/>
      <c r="W17" s="16">
        <v>955853588042</v>
      </c>
      <c r="Y17" s="16">
        <v>1432601406419.52</v>
      </c>
      <c r="AA17" s="17">
        <v>3.37</v>
      </c>
    </row>
    <row r="20" spans="1:32" x14ac:dyDescent="0.2">
      <c r="W20" s="21"/>
      <c r="Y20" s="21"/>
    </row>
    <row r="21" spans="1:32" x14ac:dyDescent="0.2">
      <c r="W21" s="21"/>
      <c r="Y21" s="21"/>
    </row>
    <row r="22" spans="1:32" x14ac:dyDescent="0.2">
      <c r="U22" s="21"/>
      <c r="W22" s="22"/>
      <c r="Y22" s="22"/>
    </row>
    <row r="23" spans="1:32" x14ac:dyDescent="0.2">
      <c r="U23" s="21"/>
      <c r="W23" s="22"/>
      <c r="Y23" s="22"/>
      <c r="AF23" s="21"/>
    </row>
    <row r="24" spans="1:32" x14ac:dyDescent="0.2">
      <c r="AF24" s="21"/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4"/>
  <sheetViews>
    <sheetView rightToLeft="1" view="pageBreakPreview" topLeftCell="I25" zoomScaleNormal="100" zoomScaleSheetLayoutView="100" workbookViewId="0">
      <selection activeCell="AF32" sqref="AF32:AL4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11" bestFit="1" customWidth="1"/>
    <col min="17" max="17" width="1.28515625" customWidth="1"/>
    <col min="18" max="18" width="18.7109375" bestFit="1" customWidth="1"/>
    <col min="19" max="19" width="1.28515625" customWidth="1"/>
    <col min="20" max="20" width="18.855468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9.85546875" bestFit="1" customWidth="1"/>
    <col min="27" max="27" width="1.28515625" customWidth="1"/>
    <col min="28" max="28" width="21.42578125" bestFit="1" customWidth="1"/>
    <col min="29" max="29" width="1.28515625" customWidth="1"/>
    <col min="30" max="30" width="21.42578125" bestFit="1" customWidth="1"/>
    <col min="31" max="31" width="1.28515625" customWidth="1"/>
    <col min="32" max="32" width="22.85546875" bestFit="1" customWidth="1"/>
    <col min="33" max="33" width="1.28515625" customWidth="1"/>
    <col min="34" max="34" width="19" bestFit="1" customWidth="1"/>
    <col min="35" max="35" width="1.28515625" customWidth="1"/>
    <col min="36" max="36" width="18.5703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1:38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</row>
    <row r="3" spans="1:3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</row>
    <row r="4" spans="1:38" ht="14.45" customHeight="1" x14ac:dyDescent="0.2"/>
    <row r="5" spans="1:38" ht="14.45" customHeight="1" x14ac:dyDescent="0.2">
      <c r="A5" s="1" t="s">
        <v>105</v>
      </c>
      <c r="B5" s="94" t="s">
        <v>106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</row>
    <row r="6" spans="1:38" ht="14.45" customHeight="1" x14ac:dyDescent="0.2">
      <c r="A6" s="95" t="s">
        <v>107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 t="s">
        <v>7</v>
      </c>
      <c r="Q6" s="95"/>
      <c r="R6" s="95"/>
      <c r="S6" s="95"/>
      <c r="T6" s="95"/>
      <c r="V6" s="95" t="s">
        <v>8</v>
      </c>
      <c r="W6" s="95"/>
      <c r="X6" s="95"/>
      <c r="Y6" s="95"/>
      <c r="Z6" s="95"/>
      <c r="AA6" s="95"/>
      <c r="AB6" s="95"/>
      <c r="AD6" s="95" t="s">
        <v>9</v>
      </c>
      <c r="AE6" s="95"/>
      <c r="AF6" s="95"/>
      <c r="AG6" s="95"/>
      <c r="AH6" s="95"/>
      <c r="AI6" s="95"/>
      <c r="AJ6" s="95"/>
      <c r="AK6" s="95"/>
      <c r="AL6" s="9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6" t="s">
        <v>10</v>
      </c>
      <c r="W7" s="96"/>
      <c r="X7" s="96"/>
      <c r="Y7" s="3"/>
      <c r="Z7" s="96" t="s">
        <v>11</v>
      </c>
      <c r="AA7" s="96"/>
      <c r="AB7" s="9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95" t="s">
        <v>108</v>
      </c>
      <c r="B8" s="95"/>
      <c r="D8" s="2" t="s">
        <v>109</v>
      </c>
      <c r="F8" s="2" t="s">
        <v>110</v>
      </c>
      <c r="H8" s="2" t="s">
        <v>111</v>
      </c>
      <c r="J8" s="2" t="s">
        <v>112</v>
      </c>
      <c r="L8" s="2" t="s">
        <v>113</v>
      </c>
      <c r="N8" s="2" t="s">
        <v>76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97" t="s">
        <v>114</v>
      </c>
      <c r="B9" s="97"/>
      <c r="D9" s="5" t="s">
        <v>115</v>
      </c>
      <c r="F9" s="5" t="s">
        <v>115</v>
      </c>
      <c r="H9" s="5" t="s">
        <v>116</v>
      </c>
      <c r="J9" s="5" t="s">
        <v>117</v>
      </c>
      <c r="L9" s="7">
        <v>19</v>
      </c>
      <c r="N9" s="7">
        <v>19</v>
      </c>
      <c r="P9" s="6">
        <v>7295000</v>
      </c>
      <c r="R9" s="6">
        <v>7295326123755</v>
      </c>
      <c r="T9" s="6">
        <v>6635861087480</v>
      </c>
      <c r="V9" s="6">
        <v>0</v>
      </c>
      <c r="X9" s="6">
        <v>0</v>
      </c>
      <c r="Z9" s="6">
        <v>0</v>
      </c>
      <c r="AB9" s="6">
        <v>0</v>
      </c>
      <c r="AD9" s="6">
        <v>7295000</v>
      </c>
      <c r="AF9" s="6">
        <v>930985</v>
      </c>
      <c r="AH9" s="6">
        <v>7295326123755</v>
      </c>
      <c r="AJ9" s="6">
        <v>6787842677531</v>
      </c>
      <c r="AL9" s="7">
        <v>15.99</v>
      </c>
    </row>
    <row r="10" spans="1:38" ht="21.75" customHeight="1" x14ac:dyDescent="0.2">
      <c r="A10" s="99" t="s">
        <v>118</v>
      </c>
      <c r="B10" s="99"/>
      <c r="D10" s="8" t="s">
        <v>115</v>
      </c>
      <c r="F10" s="8" t="s">
        <v>115</v>
      </c>
      <c r="H10" s="8" t="s">
        <v>119</v>
      </c>
      <c r="J10" s="8" t="s">
        <v>120</v>
      </c>
      <c r="L10" s="10">
        <v>0</v>
      </c>
      <c r="N10" s="10">
        <v>0</v>
      </c>
      <c r="P10" s="9">
        <v>953192</v>
      </c>
      <c r="R10" s="9">
        <v>543730268066</v>
      </c>
      <c r="T10" s="9">
        <v>790928760749</v>
      </c>
      <c r="V10" s="9">
        <v>0</v>
      </c>
      <c r="X10" s="9">
        <v>0</v>
      </c>
      <c r="Z10" s="9">
        <v>0</v>
      </c>
      <c r="AB10" s="9">
        <v>0</v>
      </c>
      <c r="AD10" s="9">
        <v>953192</v>
      </c>
      <c r="AF10" s="9">
        <v>859810</v>
      </c>
      <c r="AH10" s="9">
        <v>543730268066</v>
      </c>
      <c r="AJ10" s="9">
        <v>819118375587</v>
      </c>
      <c r="AL10" s="10">
        <v>1.93</v>
      </c>
    </row>
    <row r="11" spans="1:38" ht="21.75" customHeight="1" x14ac:dyDescent="0.2">
      <c r="A11" s="99" t="s">
        <v>121</v>
      </c>
      <c r="B11" s="99"/>
      <c r="D11" s="8" t="s">
        <v>115</v>
      </c>
      <c r="F11" s="8" t="s">
        <v>115</v>
      </c>
      <c r="H11" s="8" t="s">
        <v>122</v>
      </c>
      <c r="J11" s="8" t="s">
        <v>123</v>
      </c>
      <c r="L11" s="10">
        <v>23</v>
      </c>
      <c r="N11" s="10">
        <v>23</v>
      </c>
      <c r="P11" s="9">
        <v>1297000</v>
      </c>
      <c r="R11" s="9">
        <v>1297000000000</v>
      </c>
      <c r="T11" s="9">
        <v>1166665280625</v>
      </c>
      <c r="V11" s="9">
        <v>0</v>
      </c>
      <c r="X11" s="9">
        <v>0</v>
      </c>
      <c r="Z11" s="9">
        <v>0</v>
      </c>
      <c r="AB11" s="9">
        <v>0</v>
      </c>
      <c r="AD11" s="9">
        <v>1297000</v>
      </c>
      <c r="AF11" s="9">
        <v>900000</v>
      </c>
      <c r="AH11" s="9">
        <v>1297000000000</v>
      </c>
      <c r="AJ11" s="9">
        <v>1166665280625</v>
      </c>
      <c r="AL11" s="10">
        <v>2.75</v>
      </c>
    </row>
    <row r="12" spans="1:38" ht="21.75" customHeight="1" x14ac:dyDescent="0.2">
      <c r="A12" s="99" t="s">
        <v>124</v>
      </c>
      <c r="B12" s="99"/>
      <c r="D12" s="8" t="s">
        <v>115</v>
      </c>
      <c r="F12" s="8" t="s">
        <v>115</v>
      </c>
      <c r="H12" s="8" t="s">
        <v>125</v>
      </c>
      <c r="J12" s="8" t="s">
        <v>126</v>
      </c>
      <c r="L12" s="10">
        <v>23</v>
      </c>
      <c r="N12" s="10">
        <v>23</v>
      </c>
      <c r="P12" s="9">
        <v>2000000</v>
      </c>
      <c r="R12" s="9">
        <v>2000000000000</v>
      </c>
      <c r="T12" s="9">
        <v>1799021250000</v>
      </c>
      <c r="V12" s="9">
        <v>0</v>
      </c>
      <c r="X12" s="9">
        <v>0</v>
      </c>
      <c r="Z12" s="9">
        <v>0</v>
      </c>
      <c r="AB12" s="9">
        <v>0</v>
      </c>
      <c r="AD12" s="9">
        <v>2000000</v>
      </c>
      <c r="AF12" s="9">
        <v>900000</v>
      </c>
      <c r="AH12" s="9">
        <v>2000000000000</v>
      </c>
      <c r="AJ12" s="9">
        <v>1799021250000</v>
      </c>
      <c r="AL12" s="10">
        <v>4.24</v>
      </c>
    </row>
    <row r="13" spans="1:38" ht="21.75" customHeight="1" x14ac:dyDescent="0.2">
      <c r="A13" s="99" t="s">
        <v>127</v>
      </c>
      <c r="B13" s="99"/>
      <c r="D13" s="8" t="s">
        <v>115</v>
      </c>
      <c r="F13" s="8" t="s">
        <v>115</v>
      </c>
      <c r="H13" s="8" t="s">
        <v>128</v>
      </c>
      <c r="J13" s="8" t="s">
        <v>129</v>
      </c>
      <c r="L13" s="10">
        <v>23</v>
      </c>
      <c r="N13" s="10">
        <v>23</v>
      </c>
      <c r="P13" s="9">
        <v>2120000</v>
      </c>
      <c r="R13" s="9">
        <v>2120000000000</v>
      </c>
      <c r="T13" s="9">
        <v>1906962525000</v>
      </c>
      <c r="V13" s="9">
        <v>0</v>
      </c>
      <c r="X13" s="9">
        <v>0</v>
      </c>
      <c r="Z13" s="9">
        <v>0</v>
      </c>
      <c r="AB13" s="9">
        <v>0</v>
      </c>
      <c r="AD13" s="9">
        <v>2120000</v>
      </c>
      <c r="AF13" s="9">
        <v>900000</v>
      </c>
      <c r="AH13" s="9">
        <v>2120000000000</v>
      </c>
      <c r="AJ13" s="9">
        <v>1906962525000</v>
      </c>
      <c r="AL13" s="10">
        <v>4.49</v>
      </c>
    </row>
    <row r="14" spans="1:38" ht="21.75" customHeight="1" x14ac:dyDescent="0.2">
      <c r="A14" s="99" t="s">
        <v>130</v>
      </c>
      <c r="B14" s="99"/>
      <c r="D14" s="8" t="s">
        <v>115</v>
      </c>
      <c r="F14" s="8" t="s">
        <v>115</v>
      </c>
      <c r="H14" s="8" t="s">
        <v>131</v>
      </c>
      <c r="J14" s="8" t="s">
        <v>132</v>
      </c>
      <c r="L14" s="10">
        <v>18</v>
      </c>
      <c r="N14" s="10">
        <v>18</v>
      </c>
      <c r="P14" s="9">
        <v>440000</v>
      </c>
      <c r="R14" s="9">
        <v>440060000000</v>
      </c>
      <c r="T14" s="9">
        <v>395784675000</v>
      </c>
      <c r="V14" s="9">
        <v>0</v>
      </c>
      <c r="X14" s="9">
        <v>0</v>
      </c>
      <c r="Z14" s="9">
        <v>0</v>
      </c>
      <c r="AB14" s="9">
        <v>0</v>
      </c>
      <c r="AD14" s="9">
        <v>440000</v>
      </c>
      <c r="AF14" s="9">
        <v>900000</v>
      </c>
      <c r="AH14" s="9">
        <v>440060000000</v>
      </c>
      <c r="AJ14" s="9">
        <v>395784675000</v>
      </c>
      <c r="AL14" s="10">
        <v>0.93</v>
      </c>
    </row>
    <row r="15" spans="1:38" ht="21.75" customHeight="1" x14ac:dyDescent="0.2">
      <c r="A15" s="99" t="s">
        <v>133</v>
      </c>
      <c r="B15" s="99"/>
      <c r="D15" s="8" t="s">
        <v>115</v>
      </c>
      <c r="F15" s="8" t="s">
        <v>115</v>
      </c>
      <c r="H15" s="8" t="s">
        <v>134</v>
      </c>
      <c r="J15" s="8" t="s">
        <v>135</v>
      </c>
      <c r="L15" s="10">
        <v>23</v>
      </c>
      <c r="N15" s="10">
        <v>23</v>
      </c>
      <c r="P15" s="9">
        <v>1000000</v>
      </c>
      <c r="R15" s="9">
        <v>922520000000</v>
      </c>
      <c r="T15" s="9">
        <v>990461143750</v>
      </c>
      <c r="V15" s="9">
        <v>0</v>
      </c>
      <c r="X15" s="9">
        <v>0</v>
      </c>
      <c r="Z15" s="9">
        <v>1000000</v>
      </c>
      <c r="AB15" s="9">
        <v>1000000000000</v>
      </c>
      <c r="AD15" s="9">
        <v>0</v>
      </c>
      <c r="AF15" s="9">
        <v>0</v>
      </c>
      <c r="AH15" s="9">
        <v>0</v>
      </c>
      <c r="AJ15" s="9">
        <v>0</v>
      </c>
      <c r="AL15" s="10">
        <v>0</v>
      </c>
    </row>
    <row r="16" spans="1:38" ht="21.75" customHeight="1" x14ac:dyDescent="0.2">
      <c r="A16" s="99" t="s">
        <v>136</v>
      </c>
      <c r="B16" s="99"/>
      <c r="D16" s="8" t="s">
        <v>115</v>
      </c>
      <c r="F16" s="8" t="s">
        <v>115</v>
      </c>
      <c r="H16" s="8" t="s">
        <v>137</v>
      </c>
      <c r="J16" s="8" t="s">
        <v>138</v>
      </c>
      <c r="L16" s="10">
        <v>20.5</v>
      </c>
      <c r="N16" s="10">
        <v>20.5</v>
      </c>
      <c r="P16" s="9">
        <v>650000</v>
      </c>
      <c r="R16" s="9">
        <v>502580500000</v>
      </c>
      <c r="T16" s="9">
        <v>528487478593</v>
      </c>
      <c r="V16" s="9">
        <v>0</v>
      </c>
      <c r="X16" s="9">
        <v>0</v>
      </c>
      <c r="Z16" s="9">
        <v>0</v>
      </c>
      <c r="AB16" s="9">
        <v>0</v>
      </c>
      <c r="AD16" s="9">
        <v>650000</v>
      </c>
      <c r="AF16" s="9">
        <v>819750</v>
      </c>
      <c r="AH16" s="9">
        <v>502580500000</v>
      </c>
      <c r="AJ16" s="9">
        <v>532547769609</v>
      </c>
      <c r="AL16" s="10">
        <v>1.25</v>
      </c>
    </row>
    <row r="17" spans="1:38" ht="21.75" customHeight="1" x14ac:dyDescent="0.2">
      <c r="A17" s="99" t="s">
        <v>139</v>
      </c>
      <c r="B17" s="99"/>
      <c r="D17" s="8" t="s">
        <v>115</v>
      </c>
      <c r="F17" s="8" t="s">
        <v>115</v>
      </c>
      <c r="H17" s="8" t="s">
        <v>140</v>
      </c>
      <c r="J17" s="8" t="s">
        <v>141</v>
      </c>
      <c r="L17" s="10">
        <v>20.5</v>
      </c>
      <c r="N17" s="10">
        <v>20.5</v>
      </c>
      <c r="P17" s="9">
        <v>245000</v>
      </c>
      <c r="R17" s="9">
        <v>220641378890</v>
      </c>
      <c r="T17" s="9">
        <v>239969445625</v>
      </c>
      <c r="V17" s="9">
        <v>0</v>
      </c>
      <c r="X17" s="9">
        <v>0</v>
      </c>
      <c r="Z17" s="9">
        <v>0</v>
      </c>
      <c r="AB17" s="9">
        <v>0</v>
      </c>
      <c r="AD17" s="9">
        <v>245000</v>
      </c>
      <c r="AF17" s="9">
        <v>1000000</v>
      </c>
      <c r="AH17" s="9">
        <v>220641378890</v>
      </c>
      <c r="AJ17" s="9">
        <v>244866781250</v>
      </c>
      <c r="AL17" s="10">
        <v>0.57999999999999996</v>
      </c>
    </row>
    <row r="18" spans="1:38" ht="21.75" customHeight="1" x14ac:dyDescent="0.2">
      <c r="A18" s="99" t="s">
        <v>142</v>
      </c>
      <c r="B18" s="99"/>
      <c r="D18" s="8" t="s">
        <v>115</v>
      </c>
      <c r="F18" s="8" t="s">
        <v>115</v>
      </c>
      <c r="H18" s="8" t="s">
        <v>143</v>
      </c>
      <c r="J18" s="8" t="s">
        <v>144</v>
      </c>
      <c r="L18" s="10">
        <v>23</v>
      </c>
      <c r="N18" s="10">
        <v>23</v>
      </c>
      <c r="P18" s="9">
        <v>714000</v>
      </c>
      <c r="R18" s="9">
        <v>651326294309</v>
      </c>
      <c r="T18" s="9">
        <v>681934536362</v>
      </c>
      <c r="V18" s="9">
        <v>0</v>
      </c>
      <c r="X18" s="9">
        <v>0</v>
      </c>
      <c r="Z18" s="9">
        <v>0</v>
      </c>
      <c r="AB18" s="9">
        <v>0</v>
      </c>
      <c r="AD18" s="9">
        <v>714000</v>
      </c>
      <c r="AF18" s="9">
        <v>984270</v>
      </c>
      <c r="AH18" s="9">
        <v>651326294309</v>
      </c>
      <c r="AJ18" s="9">
        <v>702386649475</v>
      </c>
      <c r="AL18" s="10">
        <v>1.65</v>
      </c>
    </row>
    <row r="19" spans="1:38" ht="21.75" customHeight="1" x14ac:dyDescent="0.2">
      <c r="A19" s="99" t="s">
        <v>145</v>
      </c>
      <c r="B19" s="99"/>
      <c r="D19" s="8" t="s">
        <v>115</v>
      </c>
      <c r="F19" s="8" t="s">
        <v>115</v>
      </c>
      <c r="H19" s="8" t="s">
        <v>146</v>
      </c>
      <c r="J19" s="8" t="s">
        <v>147</v>
      </c>
      <c r="L19" s="10">
        <v>23</v>
      </c>
      <c r="N19" s="10">
        <v>23</v>
      </c>
      <c r="P19" s="9">
        <v>790000</v>
      </c>
      <c r="R19" s="9">
        <v>701579500000</v>
      </c>
      <c r="T19" s="9">
        <v>789570437500</v>
      </c>
      <c r="V19" s="9">
        <v>0</v>
      </c>
      <c r="X19" s="9">
        <v>0</v>
      </c>
      <c r="Z19" s="9">
        <v>230000</v>
      </c>
      <c r="AB19" s="9">
        <v>215867698485</v>
      </c>
      <c r="AD19" s="9">
        <v>560000</v>
      </c>
      <c r="AF19" s="9">
        <v>938990</v>
      </c>
      <c r="AH19" s="9">
        <v>497322177215</v>
      </c>
      <c r="AJ19" s="9">
        <v>525548477545</v>
      </c>
      <c r="AL19" s="10">
        <v>1.24</v>
      </c>
    </row>
    <row r="20" spans="1:38" ht="21.75" customHeight="1" x14ac:dyDescent="0.2">
      <c r="A20" s="99" t="s">
        <v>148</v>
      </c>
      <c r="B20" s="99"/>
      <c r="D20" s="8" t="s">
        <v>115</v>
      </c>
      <c r="F20" s="8" t="s">
        <v>115</v>
      </c>
      <c r="H20" s="8" t="s">
        <v>149</v>
      </c>
      <c r="J20" s="8" t="s">
        <v>150</v>
      </c>
      <c r="L20" s="10">
        <v>23</v>
      </c>
      <c r="N20" s="10">
        <v>23</v>
      </c>
      <c r="P20" s="9">
        <v>598449</v>
      </c>
      <c r="R20" s="9">
        <v>532359249379</v>
      </c>
      <c r="T20" s="9">
        <v>560411900795</v>
      </c>
      <c r="V20" s="9">
        <v>0</v>
      </c>
      <c r="X20" s="9">
        <v>0</v>
      </c>
      <c r="Z20" s="9">
        <v>0</v>
      </c>
      <c r="AB20" s="9">
        <v>0</v>
      </c>
      <c r="AD20" s="9">
        <v>598449</v>
      </c>
      <c r="AF20" s="9">
        <v>936950</v>
      </c>
      <c r="AH20" s="9">
        <v>532359249379</v>
      </c>
      <c r="AJ20" s="9">
        <v>560411900795</v>
      </c>
      <c r="AL20" s="10">
        <v>1.32</v>
      </c>
    </row>
    <row r="21" spans="1:38" ht="21.75" customHeight="1" x14ac:dyDescent="0.2">
      <c r="A21" s="99" t="s">
        <v>151</v>
      </c>
      <c r="B21" s="99"/>
      <c r="D21" s="8" t="s">
        <v>115</v>
      </c>
      <c r="F21" s="8" t="s">
        <v>115</v>
      </c>
      <c r="H21" s="8" t="s">
        <v>152</v>
      </c>
      <c r="J21" s="8" t="s">
        <v>153</v>
      </c>
      <c r="L21" s="10">
        <v>23</v>
      </c>
      <c r="N21" s="10">
        <v>23</v>
      </c>
      <c r="P21" s="9">
        <v>1950000</v>
      </c>
      <c r="R21" s="9">
        <v>1801410000000</v>
      </c>
      <c r="T21" s="9">
        <v>1654768680008</v>
      </c>
      <c r="V21" s="9">
        <v>0</v>
      </c>
      <c r="X21" s="9">
        <v>0</v>
      </c>
      <c r="Z21" s="9">
        <v>0</v>
      </c>
      <c r="AB21" s="9">
        <v>0</v>
      </c>
      <c r="AD21" s="9">
        <v>1950000</v>
      </c>
      <c r="AF21" s="9">
        <v>852797</v>
      </c>
      <c r="AH21" s="9">
        <v>1801410000000</v>
      </c>
      <c r="AJ21" s="9">
        <v>1662049918680</v>
      </c>
      <c r="AL21" s="10">
        <v>3.92</v>
      </c>
    </row>
    <row r="22" spans="1:38" ht="21.75" customHeight="1" x14ac:dyDescent="0.2">
      <c r="A22" s="99" t="s">
        <v>154</v>
      </c>
      <c r="B22" s="99"/>
      <c r="D22" s="8" t="s">
        <v>115</v>
      </c>
      <c r="F22" s="8" t="s">
        <v>115</v>
      </c>
      <c r="H22" s="8" t="s">
        <v>155</v>
      </c>
      <c r="J22" s="8" t="s">
        <v>156</v>
      </c>
      <c r="L22" s="10">
        <v>23</v>
      </c>
      <c r="N22" s="10">
        <v>23</v>
      </c>
      <c r="P22" s="9">
        <v>2706888</v>
      </c>
      <c r="R22" s="9">
        <v>2500000550160</v>
      </c>
      <c r="T22" s="9">
        <v>2196137775740</v>
      </c>
      <c r="V22" s="9">
        <v>0</v>
      </c>
      <c r="X22" s="9">
        <v>0</v>
      </c>
      <c r="Z22" s="9">
        <v>0</v>
      </c>
      <c r="AB22" s="9">
        <v>0</v>
      </c>
      <c r="AD22" s="9">
        <v>2706888</v>
      </c>
      <c r="AF22" s="9">
        <v>816528</v>
      </c>
      <c r="AH22" s="9">
        <v>2500000550160</v>
      </c>
      <c r="AJ22" s="9">
        <v>2209048021510</v>
      </c>
      <c r="AL22" s="10">
        <v>5.2</v>
      </c>
    </row>
    <row r="23" spans="1:38" ht="21.75" customHeight="1" x14ac:dyDescent="0.2">
      <c r="A23" s="99" t="s">
        <v>157</v>
      </c>
      <c r="B23" s="99"/>
      <c r="D23" s="8" t="s">
        <v>115</v>
      </c>
      <c r="F23" s="8" t="s">
        <v>115</v>
      </c>
      <c r="H23" s="8" t="s">
        <v>158</v>
      </c>
      <c r="J23" s="8" t="s">
        <v>159</v>
      </c>
      <c r="L23" s="10">
        <v>23</v>
      </c>
      <c r="N23" s="10">
        <v>23</v>
      </c>
      <c r="P23" s="9">
        <v>2137500</v>
      </c>
      <c r="R23" s="9">
        <v>2000272500000</v>
      </c>
      <c r="T23" s="9">
        <v>1738846462841</v>
      </c>
      <c r="V23" s="9">
        <v>0</v>
      </c>
      <c r="X23" s="9">
        <v>0</v>
      </c>
      <c r="Z23" s="9">
        <v>0</v>
      </c>
      <c r="AB23" s="9">
        <v>0</v>
      </c>
      <c r="AD23" s="9">
        <v>2137500</v>
      </c>
      <c r="AF23" s="9">
        <v>818807</v>
      </c>
      <c r="AH23" s="9">
        <v>2000272500000</v>
      </c>
      <c r="AJ23" s="9">
        <v>1749248291270</v>
      </c>
      <c r="AL23" s="10">
        <v>4.12</v>
      </c>
    </row>
    <row r="24" spans="1:38" ht="21.75" customHeight="1" x14ac:dyDescent="0.2">
      <c r="A24" s="99" t="s">
        <v>160</v>
      </c>
      <c r="B24" s="99"/>
      <c r="D24" s="8" t="s">
        <v>115</v>
      </c>
      <c r="F24" s="8" t="s">
        <v>115</v>
      </c>
      <c r="H24" s="8" t="s">
        <v>161</v>
      </c>
      <c r="J24" s="8" t="s">
        <v>162</v>
      </c>
      <c r="L24" s="10">
        <v>23</v>
      </c>
      <c r="N24" s="10">
        <v>23</v>
      </c>
      <c r="P24" s="9">
        <v>150000</v>
      </c>
      <c r="R24" s="9">
        <v>150000000000</v>
      </c>
      <c r="T24" s="9">
        <v>134926593750</v>
      </c>
      <c r="V24" s="9">
        <v>0</v>
      </c>
      <c r="X24" s="9">
        <v>0</v>
      </c>
      <c r="Z24" s="9">
        <v>0</v>
      </c>
      <c r="AB24" s="9">
        <v>0</v>
      </c>
      <c r="AD24" s="9">
        <v>150000</v>
      </c>
      <c r="AF24" s="9">
        <v>900000</v>
      </c>
      <c r="AH24" s="9">
        <v>150000000000</v>
      </c>
      <c r="AJ24" s="9">
        <v>134926593750</v>
      </c>
      <c r="AL24" s="10">
        <v>0.32</v>
      </c>
    </row>
    <row r="25" spans="1:38" ht="21.75" customHeight="1" x14ac:dyDescent="0.2">
      <c r="A25" s="99" t="s">
        <v>163</v>
      </c>
      <c r="B25" s="99"/>
      <c r="D25" s="8" t="s">
        <v>115</v>
      </c>
      <c r="F25" s="8" t="s">
        <v>115</v>
      </c>
      <c r="H25" s="8" t="s">
        <v>164</v>
      </c>
      <c r="J25" s="8" t="s">
        <v>165</v>
      </c>
      <c r="L25" s="10">
        <v>23</v>
      </c>
      <c r="N25" s="10">
        <v>23</v>
      </c>
      <c r="P25" s="9">
        <v>0</v>
      </c>
      <c r="R25" s="9">
        <v>0</v>
      </c>
      <c r="T25" s="9">
        <v>0</v>
      </c>
      <c r="V25" s="9">
        <v>1500000</v>
      </c>
      <c r="X25" s="9">
        <v>1500000000000</v>
      </c>
      <c r="Z25" s="9">
        <v>0</v>
      </c>
      <c r="AB25" s="9">
        <v>0</v>
      </c>
      <c r="AD25" s="9">
        <v>1500000</v>
      </c>
      <c r="AF25" s="9">
        <v>1000000</v>
      </c>
      <c r="AH25" s="9">
        <v>1500000000000</v>
      </c>
      <c r="AJ25" s="9">
        <v>1499184375000</v>
      </c>
      <c r="AL25" s="10">
        <v>3.53</v>
      </c>
    </row>
    <row r="26" spans="1:38" ht="21.75" customHeight="1" x14ac:dyDescent="0.2">
      <c r="A26" s="99" t="s">
        <v>166</v>
      </c>
      <c r="B26" s="99"/>
      <c r="D26" s="8" t="s">
        <v>115</v>
      </c>
      <c r="F26" s="8" t="s">
        <v>115</v>
      </c>
      <c r="H26" s="8" t="s">
        <v>167</v>
      </c>
      <c r="J26" s="8" t="s">
        <v>168</v>
      </c>
      <c r="L26" s="10">
        <v>23</v>
      </c>
      <c r="N26" s="10">
        <v>23</v>
      </c>
      <c r="P26" s="9">
        <v>0</v>
      </c>
      <c r="R26" s="9">
        <v>0</v>
      </c>
      <c r="T26" s="9">
        <v>0</v>
      </c>
      <c r="V26" s="9">
        <v>470000</v>
      </c>
      <c r="X26" s="9">
        <v>416127500000</v>
      </c>
      <c r="Z26" s="9">
        <v>470000</v>
      </c>
      <c r="AB26" s="9">
        <v>416712500000</v>
      </c>
      <c r="AD26" s="9">
        <v>0</v>
      </c>
      <c r="AF26" s="9">
        <v>0</v>
      </c>
      <c r="AH26" s="9">
        <v>0</v>
      </c>
      <c r="AJ26" s="9">
        <v>0</v>
      </c>
      <c r="AL26" s="10">
        <v>0</v>
      </c>
    </row>
    <row r="27" spans="1:38" ht="21.75" customHeight="1" x14ac:dyDescent="0.2">
      <c r="A27" s="99" t="s">
        <v>169</v>
      </c>
      <c r="B27" s="99"/>
      <c r="D27" s="8" t="s">
        <v>170</v>
      </c>
      <c r="F27" s="8" t="s">
        <v>170</v>
      </c>
      <c r="H27" s="8" t="s">
        <v>171</v>
      </c>
      <c r="J27" s="8" t="s">
        <v>172</v>
      </c>
      <c r="L27" s="10">
        <v>23</v>
      </c>
      <c r="N27" s="10">
        <v>23</v>
      </c>
      <c r="P27" s="9">
        <v>1500000</v>
      </c>
      <c r="R27" s="9">
        <v>1500000000000</v>
      </c>
      <c r="T27" s="9">
        <v>1500000000000</v>
      </c>
      <c r="V27" s="9">
        <v>0</v>
      </c>
      <c r="X27" s="9">
        <v>0</v>
      </c>
      <c r="Z27" s="9">
        <v>0</v>
      </c>
      <c r="AB27" s="9">
        <v>0</v>
      </c>
      <c r="AD27" s="9">
        <v>1500000</v>
      </c>
      <c r="AF27" s="9">
        <v>1000000</v>
      </c>
      <c r="AH27" s="9">
        <v>1500000000000</v>
      </c>
      <c r="AJ27" s="9">
        <v>1500000000000</v>
      </c>
      <c r="AL27" s="10">
        <v>3.53</v>
      </c>
    </row>
    <row r="28" spans="1:38" ht="21.75" customHeight="1" x14ac:dyDescent="0.2">
      <c r="A28" s="101" t="s">
        <v>169</v>
      </c>
      <c r="B28" s="101"/>
      <c r="D28" s="8" t="s">
        <v>170</v>
      </c>
      <c r="F28" s="8" t="s">
        <v>170</v>
      </c>
      <c r="H28" s="8" t="s">
        <v>173</v>
      </c>
      <c r="J28" s="8" t="s">
        <v>172</v>
      </c>
      <c r="L28" s="10">
        <v>23</v>
      </c>
      <c r="N28" s="10">
        <v>23</v>
      </c>
      <c r="P28" s="9">
        <v>1549999</v>
      </c>
      <c r="R28" s="13">
        <v>1549999000000</v>
      </c>
      <c r="T28" s="13">
        <v>1549999000000</v>
      </c>
      <c r="V28" s="9">
        <v>0</v>
      </c>
      <c r="X28" s="13">
        <v>0</v>
      </c>
      <c r="Z28" s="9">
        <v>0</v>
      </c>
      <c r="AB28" s="13">
        <v>0</v>
      </c>
      <c r="AD28" s="9">
        <v>1549999</v>
      </c>
      <c r="AF28" s="9">
        <v>1000000</v>
      </c>
      <c r="AH28" s="13">
        <v>1549999000000</v>
      </c>
      <c r="AJ28" s="13">
        <v>1549999000000</v>
      </c>
      <c r="AL28" s="14">
        <v>3.65</v>
      </c>
    </row>
    <row r="29" spans="1:38" ht="21.75" customHeight="1" x14ac:dyDescent="0.2">
      <c r="A29" s="102" t="s">
        <v>70</v>
      </c>
      <c r="B29" s="102"/>
      <c r="D29" s="9"/>
      <c r="F29" s="9"/>
      <c r="H29" s="9"/>
      <c r="J29" s="9"/>
      <c r="L29" s="9"/>
      <c r="N29" s="9"/>
      <c r="P29" s="9"/>
      <c r="R29" s="16">
        <v>26728805364559</v>
      </c>
      <c r="T29" s="16">
        <v>25260737033818</v>
      </c>
      <c r="V29" s="9"/>
      <c r="X29" s="16">
        <v>1916127500000</v>
      </c>
      <c r="Z29" s="9"/>
      <c r="AB29" s="16">
        <v>1632580198485</v>
      </c>
      <c r="AD29" s="9"/>
      <c r="AF29" s="9"/>
      <c r="AH29" s="16">
        <v>27102028041774</v>
      </c>
      <c r="AJ29" s="16">
        <v>25745612562627</v>
      </c>
      <c r="AL29" s="17">
        <v>60.64</v>
      </c>
    </row>
    <row r="31" spans="1:38" x14ac:dyDescent="0.2">
      <c r="AF31" s="21"/>
    </row>
    <row r="32" spans="1:38" x14ac:dyDescent="0.2">
      <c r="AF32" s="21"/>
      <c r="AH32" s="21"/>
      <c r="AJ32" s="21"/>
    </row>
    <row r="33" spans="28:36" x14ac:dyDescent="0.2">
      <c r="AF33" s="21"/>
      <c r="AH33" s="21"/>
      <c r="AJ33" s="21"/>
    </row>
    <row r="34" spans="28:36" x14ac:dyDescent="0.2">
      <c r="AH34" s="21"/>
      <c r="AJ34" s="21"/>
    </row>
    <row r="35" spans="28:36" x14ac:dyDescent="0.2">
      <c r="AB35" s="20"/>
      <c r="AF35" s="22"/>
      <c r="AH35" s="22"/>
      <c r="AJ35" s="22"/>
    </row>
    <row r="36" spans="28:36" x14ac:dyDescent="0.2">
      <c r="AH36" s="22"/>
      <c r="AJ36" s="22"/>
    </row>
    <row r="38" spans="28:36" ht="17.25" x14ac:dyDescent="0.45">
      <c r="AJ38" s="24"/>
    </row>
    <row r="39" spans="28:36" ht="17.25" x14ac:dyDescent="0.45">
      <c r="AJ39" s="24"/>
    </row>
    <row r="40" spans="28:36" x14ac:dyDescent="0.2">
      <c r="AJ40" s="23"/>
    </row>
    <row r="41" spans="28:36" ht="17.25" x14ac:dyDescent="0.45">
      <c r="AJ41" s="24"/>
    </row>
    <row r="44" spans="28:36" x14ac:dyDescent="0.2">
      <c r="AD44" s="20"/>
    </row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2"/>
  <sheetViews>
    <sheetView rightToLeft="1" view="pageBreakPreview" zoomScaleNormal="100" zoomScaleSheetLayoutView="100" workbookViewId="0">
      <selection activeCell="O6" sqref="O6:S2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6" width="15" bestFit="1" customWidth="1"/>
    <col min="18" max="18" width="15" bestFit="1" customWidth="1"/>
  </cols>
  <sheetData>
    <row r="1" spans="1:19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9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9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9" ht="14.45" customHeight="1" x14ac:dyDescent="0.2">
      <c r="A4" s="94" t="s">
        <v>174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9" ht="14.45" customHeight="1" x14ac:dyDescent="0.2">
      <c r="A5" s="94" t="s">
        <v>175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9" ht="14.45" customHeight="1" x14ac:dyDescent="0.2"/>
    <row r="7" spans="1:19" ht="14.45" customHeight="1" x14ac:dyDescent="0.2">
      <c r="C7" s="95" t="s">
        <v>9</v>
      </c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9" ht="14.45" customHeight="1" x14ac:dyDescent="0.2">
      <c r="A8" s="2" t="s">
        <v>176</v>
      </c>
      <c r="C8" s="4" t="s">
        <v>13</v>
      </c>
      <c r="D8" s="3"/>
      <c r="E8" s="4" t="s">
        <v>177</v>
      </c>
      <c r="F8" s="3"/>
      <c r="G8" s="4" t="s">
        <v>178</v>
      </c>
      <c r="H8" s="3"/>
      <c r="I8" s="4" t="s">
        <v>179</v>
      </c>
      <c r="J8" s="3"/>
      <c r="K8" s="4" t="s">
        <v>180</v>
      </c>
      <c r="L8" s="3"/>
      <c r="M8" s="4" t="s">
        <v>181</v>
      </c>
    </row>
    <row r="9" spans="1:19" ht="21.75" customHeight="1" x14ac:dyDescent="0.2">
      <c r="A9" s="80" t="s">
        <v>64</v>
      </c>
      <c r="C9" s="6">
        <v>12737739</v>
      </c>
      <c r="E9" s="6">
        <v>2000</v>
      </c>
      <c r="G9" s="6">
        <v>1600</v>
      </c>
      <c r="I9" s="40">
        <v>-0.2</v>
      </c>
      <c r="K9" s="6">
        <v>20222842044.048</v>
      </c>
      <c r="M9" s="5" t="s">
        <v>182</v>
      </c>
      <c r="O9" s="21"/>
      <c r="P9" s="9"/>
      <c r="R9" s="9"/>
    </row>
    <row r="10" spans="1:19" ht="21.75" customHeight="1" x14ac:dyDescent="0.2">
      <c r="A10" s="8" t="s">
        <v>114</v>
      </c>
      <c r="C10" s="9">
        <v>7295000</v>
      </c>
      <c r="E10" s="9">
        <v>1000000</v>
      </c>
      <c r="G10" s="9">
        <v>930985</v>
      </c>
      <c r="I10" s="41">
        <v>-6.9000000000000006E-2</v>
      </c>
      <c r="K10" s="9">
        <v>6787842677531</v>
      </c>
      <c r="M10" s="8" t="s">
        <v>182</v>
      </c>
      <c r="O10" s="21"/>
      <c r="P10" s="9"/>
      <c r="R10" s="9"/>
    </row>
    <row r="11" spans="1:19" ht="21.75" customHeight="1" x14ac:dyDescent="0.2">
      <c r="A11" s="8" t="s">
        <v>130</v>
      </c>
      <c r="C11" s="9">
        <v>440000</v>
      </c>
      <c r="E11" s="9">
        <v>1000000</v>
      </c>
      <c r="G11" s="9">
        <v>900000</v>
      </c>
      <c r="I11" s="41">
        <v>-0.1</v>
      </c>
      <c r="K11" s="9">
        <v>395784675000</v>
      </c>
      <c r="M11" s="8" t="s">
        <v>182</v>
      </c>
      <c r="O11" s="21"/>
      <c r="R11" s="82"/>
      <c r="S11" s="82"/>
    </row>
    <row r="12" spans="1:19" ht="21.75" customHeight="1" x14ac:dyDescent="0.2">
      <c r="A12" s="8" t="s">
        <v>127</v>
      </c>
      <c r="C12" s="9">
        <v>2120000</v>
      </c>
      <c r="E12" s="9">
        <v>1000000</v>
      </c>
      <c r="G12" s="9">
        <v>900000</v>
      </c>
      <c r="I12" s="41">
        <v>-0.1</v>
      </c>
      <c r="K12" s="9">
        <v>1906962525000</v>
      </c>
      <c r="M12" s="8" t="s">
        <v>182</v>
      </c>
      <c r="O12" s="21"/>
    </row>
    <row r="13" spans="1:19" ht="21.75" customHeight="1" x14ac:dyDescent="0.2">
      <c r="A13" s="8" t="s">
        <v>160</v>
      </c>
      <c r="C13" s="9">
        <v>150000</v>
      </c>
      <c r="E13" s="9">
        <v>1000000</v>
      </c>
      <c r="G13" s="9">
        <v>900000</v>
      </c>
      <c r="I13" s="41">
        <v>-0.1</v>
      </c>
      <c r="K13" s="9">
        <v>134926593750</v>
      </c>
      <c r="M13" s="8" t="s">
        <v>182</v>
      </c>
      <c r="O13" s="21"/>
    </row>
    <row r="14" spans="1:19" ht="21.75" customHeight="1" x14ac:dyDescent="0.2">
      <c r="A14" s="8" t="s">
        <v>151</v>
      </c>
      <c r="C14" s="9">
        <v>1950000</v>
      </c>
      <c r="E14" s="9">
        <v>840880</v>
      </c>
      <c r="G14" s="9">
        <v>852797</v>
      </c>
      <c r="I14" s="41">
        <v>1.4200000000000001E-2</v>
      </c>
      <c r="K14" s="9">
        <v>1662049918680</v>
      </c>
      <c r="M14" s="8" t="s">
        <v>182</v>
      </c>
      <c r="O14" s="21"/>
    </row>
    <row r="15" spans="1:19" ht="21.75" customHeight="1" x14ac:dyDescent="0.2">
      <c r="A15" s="8" t="s">
        <v>121</v>
      </c>
      <c r="C15" s="9">
        <v>1297000</v>
      </c>
      <c r="E15" s="9">
        <v>1000000</v>
      </c>
      <c r="G15" s="9">
        <v>900000</v>
      </c>
      <c r="I15" s="41">
        <v>-0.1</v>
      </c>
      <c r="K15" s="9">
        <v>1166665280625</v>
      </c>
      <c r="M15" s="8" t="s">
        <v>182</v>
      </c>
      <c r="O15" s="21"/>
    </row>
    <row r="16" spans="1:19" ht="21.75" customHeight="1" x14ac:dyDescent="0.2">
      <c r="A16" s="8" t="s">
        <v>154</v>
      </c>
      <c r="C16" s="9">
        <v>2706888</v>
      </c>
      <c r="E16" s="9">
        <v>795040</v>
      </c>
      <c r="G16" s="9">
        <v>816528</v>
      </c>
      <c r="I16" s="41">
        <v>2.7E-2</v>
      </c>
      <c r="K16" s="9">
        <v>2209048021510</v>
      </c>
      <c r="M16" s="8" t="s">
        <v>182</v>
      </c>
      <c r="O16" s="21"/>
    </row>
    <row r="17" spans="1:15" ht="21.75" customHeight="1" x14ac:dyDescent="0.2">
      <c r="A17" s="8" t="s">
        <v>157</v>
      </c>
      <c r="C17" s="9">
        <v>2137500</v>
      </c>
      <c r="E17" s="9">
        <v>836000</v>
      </c>
      <c r="G17" s="9">
        <v>818807</v>
      </c>
      <c r="I17" s="41">
        <v>-2.06E-2</v>
      </c>
      <c r="K17" s="9">
        <v>1749248291270</v>
      </c>
      <c r="M17" s="8" t="s">
        <v>182</v>
      </c>
      <c r="O17" s="21"/>
    </row>
    <row r="18" spans="1:15" ht="21.75" customHeight="1" x14ac:dyDescent="0.2">
      <c r="A18" s="11" t="s">
        <v>124</v>
      </c>
      <c r="C18" s="13">
        <v>2000000</v>
      </c>
      <c r="E18" s="13">
        <v>1000000</v>
      </c>
      <c r="G18" s="13">
        <v>900000</v>
      </c>
      <c r="I18" s="42">
        <v>-0.1</v>
      </c>
      <c r="K18" s="13">
        <v>1799021250000</v>
      </c>
      <c r="M18" s="11" t="s">
        <v>182</v>
      </c>
      <c r="O18" s="21"/>
    </row>
    <row r="19" spans="1:15" ht="21.75" customHeight="1" x14ac:dyDescent="0.2">
      <c r="A19" s="15" t="s">
        <v>70</v>
      </c>
      <c r="C19" s="16">
        <v>32834127</v>
      </c>
      <c r="E19" s="16"/>
      <c r="G19" s="16"/>
      <c r="I19" s="16"/>
      <c r="K19" s="16">
        <v>17831929615766</v>
      </c>
      <c r="M19" s="16"/>
      <c r="O19" s="21"/>
    </row>
    <row r="20" spans="1:15" x14ac:dyDescent="0.2">
      <c r="O20" s="21"/>
    </row>
    <row r="22" spans="1:15" ht="18.75" x14ac:dyDescent="0.2">
      <c r="A22" s="80"/>
      <c r="B22" s="80"/>
      <c r="C22" s="8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80C4-B753-4AD1-B9CD-C2CA387CCD8E}">
  <sheetPr>
    <pageSetUpPr fitToPage="1"/>
  </sheetPr>
  <dimension ref="A1:L24"/>
  <sheetViews>
    <sheetView rightToLeft="1" view="pageBreakPreview" zoomScaleNormal="100" zoomScaleSheetLayoutView="100" workbookViewId="0">
      <selection activeCell="B23" sqref="B23:L29"/>
    </sheetView>
  </sheetViews>
  <sheetFormatPr defaultRowHeight="12.75" x14ac:dyDescent="0.2"/>
  <cols>
    <col min="1" max="1" width="5.140625" style="25" customWidth="1"/>
    <col min="2" max="2" width="35" style="25" customWidth="1"/>
    <col min="3" max="3" width="1.28515625" style="25" customWidth="1"/>
    <col min="4" max="4" width="20.28515625" style="26" bestFit="1" customWidth="1"/>
    <col min="5" max="5" width="1.28515625" style="26" customWidth="1"/>
    <col min="6" max="6" width="20.42578125" style="26" bestFit="1" customWidth="1"/>
    <col min="7" max="7" width="1.28515625" style="26" customWidth="1"/>
    <col min="8" max="8" width="20.42578125" style="26" bestFit="1" customWidth="1"/>
    <col min="9" max="9" width="1.28515625" style="26" customWidth="1"/>
    <col min="10" max="10" width="20.28515625" style="26" bestFit="1" customWidth="1"/>
    <col min="11" max="11" width="1.28515625" style="25" customWidth="1"/>
    <col min="12" max="12" width="19.42578125" style="25" customWidth="1"/>
    <col min="13" max="13" width="2.42578125" style="25" customWidth="1"/>
    <col min="14" max="16384" width="9.140625" style="25"/>
  </cols>
  <sheetData>
    <row r="1" spans="1:12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14.45" customHeight="1" x14ac:dyDescent="0.2"/>
    <row r="5" spans="1:12" ht="14.45" customHeight="1" x14ac:dyDescent="0.2">
      <c r="A5" s="27" t="s">
        <v>183</v>
      </c>
      <c r="B5" s="108" t="s">
        <v>184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14.45" customHeight="1" x14ac:dyDescent="0.2">
      <c r="D6" s="28" t="s">
        <v>7</v>
      </c>
      <c r="F6" s="109" t="s">
        <v>8</v>
      </c>
      <c r="G6" s="109"/>
      <c r="H6" s="109"/>
      <c r="J6" s="28" t="s">
        <v>9</v>
      </c>
    </row>
    <row r="7" spans="1:12" ht="14.45" customHeight="1" x14ac:dyDescent="0.2">
      <c r="D7" s="29"/>
      <c r="F7" s="29"/>
      <c r="G7" s="29"/>
      <c r="H7" s="29"/>
      <c r="J7" s="29"/>
    </row>
    <row r="8" spans="1:12" ht="14.45" customHeight="1" x14ac:dyDescent="0.2">
      <c r="A8" s="106" t="s">
        <v>185</v>
      </c>
      <c r="B8" s="106"/>
      <c r="D8" s="28" t="s">
        <v>186</v>
      </c>
      <c r="F8" s="28" t="s">
        <v>187</v>
      </c>
      <c r="H8" s="28" t="s">
        <v>188</v>
      </c>
      <c r="J8" s="28" t="s">
        <v>186</v>
      </c>
      <c r="L8" s="30" t="s">
        <v>18</v>
      </c>
    </row>
    <row r="9" spans="1:12" ht="21.75" customHeight="1" x14ac:dyDescent="0.2">
      <c r="A9" s="111" t="s">
        <v>280</v>
      </c>
      <c r="B9" s="111"/>
      <c r="D9" s="31">
        <v>371180475</v>
      </c>
      <c r="F9" s="31">
        <v>1569609</v>
      </c>
      <c r="H9" s="31">
        <v>693000</v>
      </c>
      <c r="J9" s="31">
        <v>372057084</v>
      </c>
      <c r="L9" s="32">
        <v>0</v>
      </c>
    </row>
    <row r="10" spans="1:12" ht="21.75" customHeight="1" x14ac:dyDescent="0.2">
      <c r="A10" s="112" t="s">
        <v>281</v>
      </c>
      <c r="B10" s="112"/>
      <c r="D10" s="33">
        <v>567247</v>
      </c>
      <c r="F10" s="33">
        <v>702399</v>
      </c>
      <c r="H10" s="33">
        <v>693000</v>
      </c>
      <c r="J10" s="33">
        <v>576646</v>
      </c>
      <c r="L10" s="32">
        <v>0</v>
      </c>
    </row>
    <row r="11" spans="1:12" ht="21.75" customHeight="1" x14ac:dyDescent="0.2">
      <c r="A11" s="112" t="s">
        <v>282</v>
      </c>
      <c r="B11" s="112"/>
      <c r="D11" s="33">
        <v>596198852</v>
      </c>
      <c r="F11" s="33">
        <v>3822122275076</v>
      </c>
      <c r="H11" s="33">
        <v>3822694665749</v>
      </c>
      <c r="J11" s="33">
        <v>23808179</v>
      </c>
      <c r="L11" s="32">
        <v>0</v>
      </c>
    </row>
    <row r="12" spans="1:12" ht="21.75" customHeight="1" x14ac:dyDescent="0.2">
      <c r="A12" s="112" t="s">
        <v>283</v>
      </c>
      <c r="B12" s="112"/>
      <c r="D12" s="33">
        <v>150000</v>
      </c>
      <c r="F12" s="33">
        <v>60001000000</v>
      </c>
      <c r="H12" s="33">
        <v>630000</v>
      </c>
      <c r="J12" s="33">
        <v>60000520000</v>
      </c>
      <c r="L12" s="32">
        <v>1.4E-3</v>
      </c>
    </row>
    <row r="13" spans="1:12" ht="21.75" customHeight="1" x14ac:dyDescent="0.2">
      <c r="A13" s="112" t="s">
        <v>284</v>
      </c>
      <c r="B13" s="112"/>
      <c r="D13" s="33">
        <v>308002256999</v>
      </c>
      <c r="F13" s="33">
        <v>8632447940</v>
      </c>
      <c r="H13" s="33">
        <v>8630375000</v>
      </c>
      <c r="J13" s="33">
        <v>308004329939</v>
      </c>
      <c r="L13" s="32">
        <v>7.3000000000000001E-3</v>
      </c>
    </row>
    <row r="14" spans="1:12" ht="21.75" customHeight="1" x14ac:dyDescent="0.2">
      <c r="A14" s="112" t="s">
        <v>285</v>
      </c>
      <c r="B14" s="112"/>
      <c r="D14" s="33">
        <v>3291000</v>
      </c>
      <c r="F14" s="33">
        <v>340000000000</v>
      </c>
      <c r="H14" s="33">
        <v>170000750000</v>
      </c>
      <c r="J14" s="33">
        <v>170002541000</v>
      </c>
      <c r="L14" s="32">
        <v>4.0000000000000001E-3</v>
      </c>
    </row>
    <row r="15" spans="1:12" ht="21.75" customHeight="1" x14ac:dyDescent="0.2">
      <c r="A15" s="112" t="s">
        <v>286</v>
      </c>
      <c r="B15" s="112"/>
      <c r="D15" s="33">
        <v>4230011</v>
      </c>
      <c r="F15" s="33">
        <v>17887</v>
      </c>
      <c r="H15" s="33">
        <v>630000</v>
      </c>
      <c r="J15" s="33">
        <v>3617898</v>
      </c>
      <c r="L15" s="32">
        <v>0</v>
      </c>
    </row>
    <row r="16" spans="1:12" ht="21.75" customHeight="1" x14ac:dyDescent="0.2">
      <c r="A16" s="112" t="s">
        <v>287</v>
      </c>
      <c r="B16" s="112"/>
      <c r="D16" s="33">
        <v>2464346295160</v>
      </c>
      <c r="F16" s="33">
        <v>3228358461742</v>
      </c>
      <c r="H16" s="33">
        <v>2567884640000</v>
      </c>
      <c r="J16" s="33">
        <v>3124820116902</v>
      </c>
      <c r="L16" s="32">
        <v>7.3599999999999999E-2</v>
      </c>
    </row>
    <row r="17" spans="1:12" ht="21.75" customHeight="1" x14ac:dyDescent="0.2">
      <c r="A17" s="112" t="s">
        <v>288</v>
      </c>
      <c r="B17" s="112"/>
      <c r="D17" s="33">
        <v>1848090991590</v>
      </c>
      <c r="F17" s="33">
        <v>52130367121</v>
      </c>
      <c r="H17" s="33">
        <v>51661410000</v>
      </c>
      <c r="J17" s="33">
        <v>1848559948711</v>
      </c>
      <c r="L17" s="32">
        <v>4.3500000000000004E-2</v>
      </c>
    </row>
    <row r="18" spans="1:12" ht="21.75" customHeight="1" x14ac:dyDescent="0.2">
      <c r="A18" s="112" t="s">
        <v>289</v>
      </c>
      <c r="B18" s="112"/>
      <c r="D18" s="33">
        <v>6101045832383</v>
      </c>
      <c r="F18" s="33">
        <v>6301836377069</v>
      </c>
      <c r="H18" s="33">
        <v>7131767395430</v>
      </c>
      <c r="J18" s="33">
        <v>5271114814022</v>
      </c>
      <c r="L18" s="32">
        <v>0.10610000000000003</v>
      </c>
    </row>
    <row r="19" spans="1:12" ht="21.75" customHeight="1" x14ac:dyDescent="0.2">
      <c r="A19" s="112" t="s">
        <v>290</v>
      </c>
      <c r="B19" s="112"/>
      <c r="D19" s="33">
        <v>26040638</v>
      </c>
      <c r="F19" s="33">
        <v>157918766</v>
      </c>
      <c r="H19" s="33">
        <v>1260000</v>
      </c>
      <c r="J19" s="33">
        <v>182699404</v>
      </c>
      <c r="L19" s="32">
        <v>0</v>
      </c>
    </row>
    <row r="20" spans="1:12" ht="21.75" customHeight="1" thickBot="1" x14ac:dyDescent="0.25">
      <c r="A20" s="110" t="s">
        <v>70</v>
      </c>
      <c r="B20" s="110"/>
      <c r="D20" s="34">
        <f>SUM(D9:D19)</f>
        <v>10722487034355</v>
      </c>
      <c r="F20" s="34">
        <f>SUM(F9:F19)</f>
        <v>13813241137609</v>
      </c>
      <c r="H20" s="34">
        <f>SUM(H9:H19)</f>
        <v>13752643142179</v>
      </c>
      <c r="J20" s="34">
        <f>SUM(J9:J19)</f>
        <v>10783085029785</v>
      </c>
      <c r="L20" s="35">
        <f>SUM(L9:L19)</f>
        <v>0.23590000000000003</v>
      </c>
    </row>
    <row r="21" spans="1:12" ht="13.5" thickTop="1" x14ac:dyDescent="0.2">
      <c r="K21" s="26"/>
      <c r="L21" s="26"/>
    </row>
    <row r="23" spans="1:12" x14ac:dyDescent="0.2">
      <c r="D23" s="36"/>
      <c r="E23" s="36"/>
      <c r="F23" s="37"/>
      <c r="H23" s="36"/>
      <c r="I23" s="36"/>
      <c r="J23" s="37"/>
    </row>
    <row r="24" spans="1:12" x14ac:dyDescent="0.2">
      <c r="D24" s="38"/>
      <c r="E24" s="25"/>
      <c r="F24" s="38"/>
      <c r="H24" s="38"/>
      <c r="I24" s="25"/>
      <c r="J24" s="38"/>
    </row>
  </sheetData>
  <mergeCells count="18"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view="pageBreakPreview" zoomScaleNormal="100" zoomScaleSheetLayoutView="100" workbookViewId="0">
      <selection activeCell="J8" sqref="J8"/>
    </sheetView>
  </sheetViews>
  <sheetFormatPr defaultRowHeight="12.75" x14ac:dyDescent="0.2"/>
  <cols>
    <col min="1" max="1" width="2.5703125" customWidth="1"/>
    <col min="2" max="2" width="47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4.45" customHeight="1" x14ac:dyDescent="0.2"/>
    <row r="5" spans="1:10" ht="29.1" customHeight="1" x14ac:dyDescent="0.2">
      <c r="A5" s="1" t="s">
        <v>190</v>
      </c>
      <c r="B5" s="94" t="s">
        <v>191</v>
      </c>
      <c r="C5" s="94"/>
      <c r="D5" s="94"/>
      <c r="E5" s="94"/>
      <c r="F5" s="94"/>
      <c r="G5" s="94"/>
      <c r="H5" s="94"/>
      <c r="I5" s="94"/>
      <c r="J5" s="94"/>
    </row>
    <row r="6" spans="1:10" ht="14.45" customHeight="1" x14ac:dyDescent="0.2"/>
    <row r="7" spans="1:10" ht="14.45" customHeight="1" x14ac:dyDescent="0.2">
      <c r="A7" s="95" t="s">
        <v>192</v>
      </c>
      <c r="B7" s="95"/>
      <c r="D7" s="2" t="s">
        <v>193</v>
      </c>
      <c r="F7" s="2" t="s">
        <v>186</v>
      </c>
      <c r="H7" s="2" t="s">
        <v>194</v>
      </c>
      <c r="J7" s="2" t="s">
        <v>195</v>
      </c>
    </row>
    <row r="8" spans="1:10" ht="21.75" customHeight="1" x14ac:dyDescent="0.2">
      <c r="A8" s="97" t="s">
        <v>196</v>
      </c>
      <c r="B8" s="97"/>
      <c r="D8" s="5" t="s">
        <v>197</v>
      </c>
      <c r="F8" s="6">
        <f>'درآمد سرمایه گذاری در سهام'!U66</f>
        <v>619403838748</v>
      </c>
      <c r="H8" s="83">
        <f>F8/4437510045548</f>
        <v>0.1395836476740884</v>
      </c>
      <c r="I8" s="84"/>
      <c r="J8" s="83">
        <f>F8/42444752135349</f>
        <v>1.4593178369208705E-2</v>
      </c>
    </row>
    <row r="9" spans="1:10" ht="21.75" customHeight="1" x14ac:dyDescent="0.2">
      <c r="A9" s="99" t="s">
        <v>198</v>
      </c>
      <c r="B9" s="99"/>
      <c r="D9" s="8" t="s">
        <v>199</v>
      </c>
      <c r="F9" s="9">
        <f>'درآمد سرمایه گذاری در صندوق'!U22</f>
        <v>218777581771</v>
      </c>
      <c r="H9" s="85">
        <f t="shared" ref="H9:H12" si="0">F9/4437510045548</f>
        <v>4.9301878649377247E-2</v>
      </c>
      <c r="I9" s="84"/>
      <c r="J9" s="85">
        <f t="shared" ref="J9:J12" si="1">F9/42444752135349</f>
        <v>5.1544082781625391E-3</v>
      </c>
    </row>
    <row r="10" spans="1:10" ht="21.75" customHeight="1" x14ac:dyDescent="0.2">
      <c r="A10" s="99" t="s">
        <v>200</v>
      </c>
      <c r="B10" s="99"/>
      <c r="D10" s="8" t="s">
        <v>201</v>
      </c>
      <c r="F10" s="9">
        <f>'درآمد سرمایه گذاری در اوراق به'!R31</f>
        <v>2383600305610</v>
      </c>
      <c r="H10" s="85">
        <f t="shared" si="0"/>
        <v>0.53714814865633564</v>
      </c>
      <c r="I10" s="84"/>
      <c r="J10" s="85">
        <f t="shared" si="1"/>
        <v>5.6157715281481897E-2</v>
      </c>
    </row>
    <row r="11" spans="1:10" ht="21.75" customHeight="1" x14ac:dyDescent="0.2">
      <c r="A11" s="99" t="s">
        <v>202</v>
      </c>
      <c r="B11" s="99"/>
      <c r="D11" s="8" t="s">
        <v>203</v>
      </c>
      <c r="F11" s="9">
        <f>'درآمد سپرده بانکی (2)'!H18</f>
        <v>1205322753006</v>
      </c>
      <c r="H11" s="85">
        <f t="shared" si="0"/>
        <v>0.27162141395381373</v>
      </c>
      <c r="I11" s="84"/>
      <c r="J11" s="85">
        <f t="shared" si="1"/>
        <v>2.8397450623870613E-2</v>
      </c>
    </row>
    <row r="12" spans="1:10" ht="21.75" customHeight="1" x14ac:dyDescent="0.2">
      <c r="A12" s="101" t="s">
        <v>204</v>
      </c>
      <c r="B12" s="101"/>
      <c r="D12" s="11" t="s">
        <v>205</v>
      </c>
      <c r="F12" s="13">
        <f>'سایر درآمدها'!F11</f>
        <v>5461219953</v>
      </c>
      <c r="H12" s="85">
        <f t="shared" si="0"/>
        <v>1.2306946681684818E-3</v>
      </c>
      <c r="I12" s="84"/>
      <c r="J12" s="85">
        <f t="shared" si="1"/>
        <v>1.2866655306609191E-4</v>
      </c>
    </row>
    <row r="13" spans="1:10" ht="21.75" customHeight="1" x14ac:dyDescent="0.2">
      <c r="A13" s="102" t="s">
        <v>70</v>
      </c>
      <c r="B13" s="102"/>
      <c r="D13" s="16"/>
      <c r="F13" s="16">
        <f>SUM(F8:F12)</f>
        <v>4432565699088</v>
      </c>
      <c r="H13" s="86">
        <f>SUM(H8:H12)</f>
        <v>0.99888578360178359</v>
      </c>
      <c r="I13" s="84"/>
      <c r="J13" s="86">
        <f>SUM(J8:J12)</f>
        <v>0.10443141910578985</v>
      </c>
    </row>
    <row r="16" spans="1:10" x14ac:dyDescent="0.2">
      <c r="H16" s="2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71"/>
  <sheetViews>
    <sheetView rightToLeft="1" view="pageBreakPreview" zoomScaleNormal="100" zoomScaleSheetLayoutView="100" workbookViewId="0">
      <selection activeCell="U67" sqref="U67"/>
    </sheetView>
  </sheetViews>
  <sheetFormatPr defaultRowHeight="12.75" x14ac:dyDescent="0.2"/>
  <cols>
    <col min="1" max="1" width="6.140625" bestFit="1" customWidth="1"/>
    <col min="2" max="2" width="21.140625" customWidth="1"/>
    <col min="3" max="3" width="1.28515625" customWidth="1"/>
    <col min="4" max="4" width="16.42578125" bestFit="1" customWidth="1"/>
    <col min="5" max="5" width="1.28515625" customWidth="1"/>
    <col min="6" max="6" width="18.42578125" bestFit="1" customWidth="1"/>
    <col min="7" max="7" width="1.28515625" customWidth="1"/>
    <col min="8" max="8" width="16" bestFit="1" customWidth="1"/>
    <col min="9" max="9" width="1.28515625" customWidth="1"/>
    <col min="10" max="10" width="18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6" width="1.28515625" customWidth="1"/>
    <col min="17" max="17" width="17.7109375" bestFit="1" customWidth="1"/>
    <col min="18" max="18" width="1.28515625" customWidth="1"/>
    <col min="19" max="19" width="17.570312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  <col min="29" max="29" width="18.7109375" bestFit="1" customWidth="1"/>
  </cols>
  <sheetData>
    <row r="1" spans="1:29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9" ht="21.75" customHeight="1" x14ac:dyDescent="0.2">
      <c r="A2" s="93" t="s">
        <v>189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9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9" ht="14.45" customHeight="1" x14ac:dyDescent="0.2"/>
    <row r="5" spans="1:29" ht="14.45" customHeight="1" x14ac:dyDescent="0.2">
      <c r="A5" s="1" t="s">
        <v>206</v>
      </c>
      <c r="B5" s="94" t="s">
        <v>207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9" ht="14.45" customHeight="1" x14ac:dyDescent="0.2">
      <c r="D6" s="95" t="s">
        <v>208</v>
      </c>
      <c r="E6" s="95"/>
      <c r="F6" s="95"/>
      <c r="G6" s="95"/>
      <c r="H6" s="95"/>
      <c r="I6" s="95"/>
      <c r="J6" s="95"/>
      <c r="K6" s="95"/>
      <c r="L6" s="95"/>
      <c r="N6" s="95" t="s">
        <v>209</v>
      </c>
      <c r="O6" s="95"/>
      <c r="P6" s="95"/>
      <c r="Q6" s="95"/>
      <c r="R6" s="95"/>
      <c r="S6" s="95"/>
      <c r="T6" s="95"/>
      <c r="U6" s="95"/>
      <c r="V6" s="95"/>
      <c r="W6" s="95"/>
    </row>
    <row r="7" spans="1:29" ht="14.45" customHeight="1" x14ac:dyDescent="0.2">
      <c r="D7" s="3"/>
      <c r="E7" s="3"/>
      <c r="F7" s="3"/>
      <c r="G7" s="3"/>
      <c r="H7" s="3"/>
      <c r="I7" s="3"/>
      <c r="J7" s="96" t="s">
        <v>70</v>
      </c>
      <c r="K7" s="96"/>
      <c r="L7" s="96"/>
      <c r="N7" s="3"/>
      <c r="O7" s="3"/>
      <c r="P7" s="3"/>
      <c r="Q7" s="3"/>
      <c r="R7" s="3"/>
      <c r="S7" s="3"/>
      <c r="T7" s="3"/>
      <c r="U7" s="96" t="s">
        <v>70</v>
      </c>
      <c r="V7" s="96"/>
      <c r="W7" s="96"/>
    </row>
    <row r="8" spans="1:29" ht="14.45" customHeight="1" x14ac:dyDescent="0.2">
      <c r="A8" s="95" t="s">
        <v>210</v>
      </c>
      <c r="B8" s="95"/>
      <c r="D8" s="2" t="s">
        <v>211</v>
      </c>
      <c r="F8" s="2" t="s">
        <v>212</v>
      </c>
      <c r="H8" s="2" t="s">
        <v>213</v>
      </c>
      <c r="J8" s="4" t="s">
        <v>186</v>
      </c>
      <c r="K8" s="3"/>
      <c r="L8" s="4" t="s">
        <v>194</v>
      </c>
      <c r="N8" s="2" t="s">
        <v>211</v>
      </c>
      <c r="P8" s="95" t="s">
        <v>212</v>
      </c>
      <c r="Q8" s="95"/>
      <c r="S8" s="2" t="s">
        <v>213</v>
      </c>
      <c r="U8" s="4" t="s">
        <v>186</v>
      </c>
      <c r="V8" s="3"/>
      <c r="W8" s="4" t="s">
        <v>194</v>
      </c>
    </row>
    <row r="9" spans="1:29" ht="21.75" customHeight="1" x14ac:dyDescent="0.2">
      <c r="A9" s="97" t="s">
        <v>36</v>
      </c>
      <c r="B9" s="97"/>
      <c r="D9" s="75">
        <v>0</v>
      </c>
      <c r="E9" s="21"/>
      <c r="F9" s="75">
        <v>0</v>
      </c>
      <c r="G9" s="21"/>
      <c r="H9" s="75">
        <v>-252540173</v>
      </c>
      <c r="I9" s="21"/>
      <c r="J9" s="75">
        <f>D9+F9+H9</f>
        <v>-252540173</v>
      </c>
      <c r="L9" s="7">
        <v>-7.0000000000000007E-2</v>
      </c>
      <c r="N9" s="75">
        <v>0</v>
      </c>
      <c r="O9" s="21"/>
      <c r="P9" s="98">
        <v>0</v>
      </c>
      <c r="Q9" s="98"/>
      <c r="R9" s="21"/>
      <c r="S9" s="75">
        <v>-745229832</v>
      </c>
      <c r="T9" s="21"/>
      <c r="U9" s="75">
        <f>N9+P9+S9</f>
        <v>-745229832</v>
      </c>
      <c r="W9" s="7">
        <v>-0.02</v>
      </c>
    </row>
    <row r="10" spans="1:29" ht="21.75" customHeight="1" x14ac:dyDescent="0.2">
      <c r="A10" s="99" t="s">
        <v>24</v>
      </c>
      <c r="B10" s="99"/>
      <c r="D10" s="76">
        <v>3627669906</v>
      </c>
      <c r="E10" s="21"/>
      <c r="F10" s="76">
        <v>1305443992</v>
      </c>
      <c r="G10" s="21"/>
      <c r="H10" s="76">
        <v>-5125</v>
      </c>
      <c r="I10" s="21"/>
      <c r="J10" s="76">
        <f>D10+F10+H10</f>
        <v>4933108773</v>
      </c>
      <c r="L10" s="10">
        <v>0.44</v>
      </c>
      <c r="N10" s="76">
        <v>3627669906</v>
      </c>
      <c r="O10" s="21"/>
      <c r="P10" s="100">
        <v>21361931613</v>
      </c>
      <c r="Q10" s="100"/>
      <c r="R10" s="21"/>
      <c r="S10" s="76">
        <v>-5125</v>
      </c>
      <c r="T10" s="21"/>
      <c r="U10" s="76">
        <f>N10+P10+S10</f>
        <v>24989596394</v>
      </c>
      <c r="W10" s="10">
        <v>0.56000000000000005</v>
      </c>
    </row>
    <row r="11" spans="1:29" ht="21.75" customHeight="1" x14ac:dyDescent="0.2">
      <c r="A11" s="99" t="s">
        <v>67</v>
      </c>
      <c r="B11" s="99"/>
      <c r="D11" s="76">
        <v>0</v>
      </c>
      <c r="E11" s="21"/>
      <c r="F11" s="76">
        <v>0</v>
      </c>
      <c r="G11" s="21"/>
      <c r="H11" s="76">
        <v>-1255501373</v>
      </c>
      <c r="I11" s="21"/>
      <c r="J11" s="76">
        <f t="shared" ref="J11:J65" si="0">D11+F11+H11</f>
        <v>-1255501373</v>
      </c>
      <c r="L11" s="10">
        <v>-0.11</v>
      </c>
      <c r="N11" s="76">
        <v>0</v>
      </c>
      <c r="O11" s="21"/>
      <c r="P11" s="100">
        <v>0</v>
      </c>
      <c r="Q11" s="100"/>
      <c r="R11" s="21"/>
      <c r="S11" s="76">
        <v>-1203407198</v>
      </c>
      <c r="T11" s="21"/>
      <c r="U11" s="76">
        <f t="shared" ref="U11:U65" si="1">N11+P11+S11</f>
        <v>-1203407198</v>
      </c>
      <c r="W11" s="10">
        <v>-0.03</v>
      </c>
    </row>
    <row r="12" spans="1:29" ht="21.75" customHeight="1" x14ac:dyDescent="0.2">
      <c r="A12" s="99" t="s">
        <v>22</v>
      </c>
      <c r="B12" s="99"/>
      <c r="D12" s="76">
        <v>0</v>
      </c>
      <c r="E12" s="21"/>
      <c r="F12" s="76">
        <v>0</v>
      </c>
      <c r="G12" s="21"/>
      <c r="H12" s="76">
        <v>-644082219</v>
      </c>
      <c r="I12" s="21"/>
      <c r="J12" s="76">
        <f t="shared" si="0"/>
        <v>-644082219</v>
      </c>
      <c r="L12" s="10">
        <v>0.08</v>
      </c>
      <c r="N12" s="76">
        <v>0</v>
      </c>
      <c r="O12" s="21"/>
      <c r="P12" s="100">
        <v>0</v>
      </c>
      <c r="Q12" s="100"/>
      <c r="R12" s="21"/>
      <c r="S12" s="76">
        <v>3681246304</v>
      </c>
      <c r="T12" s="21"/>
      <c r="U12" s="76">
        <f t="shared" si="1"/>
        <v>3681246304</v>
      </c>
      <c r="W12" s="10">
        <v>0.08</v>
      </c>
    </row>
    <row r="13" spans="1:29" ht="21.75" customHeight="1" x14ac:dyDescent="0.2">
      <c r="A13" s="99" t="s">
        <v>214</v>
      </c>
      <c r="B13" s="99"/>
      <c r="D13" s="76">
        <v>0</v>
      </c>
      <c r="E13" s="21"/>
      <c r="F13" s="76">
        <v>0</v>
      </c>
      <c r="G13" s="21"/>
      <c r="H13" s="76">
        <v>0</v>
      </c>
      <c r="I13" s="21"/>
      <c r="J13" s="76">
        <f t="shared" si="0"/>
        <v>0</v>
      </c>
      <c r="L13" s="10">
        <v>0</v>
      </c>
      <c r="N13" s="76">
        <v>0</v>
      </c>
      <c r="O13" s="21"/>
      <c r="P13" s="100">
        <v>0</v>
      </c>
      <c r="Q13" s="100"/>
      <c r="R13" s="21"/>
      <c r="S13" s="76">
        <v>408543128</v>
      </c>
      <c r="T13" s="21"/>
      <c r="U13" s="76">
        <f t="shared" si="1"/>
        <v>408543128</v>
      </c>
      <c r="W13" s="10">
        <v>0.01</v>
      </c>
    </row>
    <row r="14" spans="1:29" ht="21.75" customHeight="1" x14ac:dyDescent="0.2">
      <c r="A14" s="99" t="s">
        <v>215</v>
      </c>
      <c r="B14" s="99"/>
      <c r="D14" s="76">
        <v>0</v>
      </c>
      <c r="E14" s="21"/>
      <c r="F14" s="76">
        <v>0</v>
      </c>
      <c r="G14" s="21"/>
      <c r="H14" s="76">
        <v>0</v>
      </c>
      <c r="I14" s="21"/>
      <c r="J14" s="76">
        <f t="shared" si="0"/>
        <v>0</v>
      </c>
      <c r="L14" s="10">
        <v>0</v>
      </c>
      <c r="N14" s="76">
        <v>0</v>
      </c>
      <c r="O14" s="21"/>
      <c r="P14" s="100">
        <v>0</v>
      </c>
      <c r="Q14" s="100"/>
      <c r="R14" s="21"/>
      <c r="S14" s="76">
        <v>118012675427</v>
      </c>
      <c r="T14" s="21"/>
      <c r="U14" s="76">
        <f t="shared" si="1"/>
        <v>118012675427</v>
      </c>
      <c r="W14" s="10">
        <v>2.66</v>
      </c>
      <c r="AC14" s="21"/>
    </row>
    <row r="15" spans="1:29" ht="21.75" customHeight="1" x14ac:dyDescent="0.2">
      <c r="A15" s="99" t="s">
        <v>216</v>
      </c>
      <c r="B15" s="99"/>
      <c r="D15" s="76">
        <v>0</v>
      </c>
      <c r="E15" s="21"/>
      <c r="F15" s="76">
        <v>0</v>
      </c>
      <c r="G15" s="21"/>
      <c r="H15" s="76">
        <v>0</v>
      </c>
      <c r="I15" s="21"/>
      <c r="J15" s="76">
        <f t="shared" si="0"/>
        <v>0</v>
      </c>
      <c r="L15" s="10">
        <v>0</v>
      </c>
      <c r="N15" s="76">
        <v>0</v>
      </c>
      <c r="O15" s="21"/>
      <c r="P15" s="100">
        <v>0</v>
      </c>
      <c r="Q15" s="100"/>
      <c r="R15" s="21"/>
      <c r="S15" s="76">
        <v>-1474115006</v>
      </c>
      <c r="T15" s="21"/>
      <c r="U15" s="76">
        <f t="shared" si="1"/>
        <v>-1474115006</v>
      </c>
      <c r="W15" s="10">
        <v>-0.03</v>
      </c>
      <c r="AC15" s="21"/>
    </row>
    <row r="16" spans="1:29" ht="21.75" customHeight="1" x14ac:dyDescent="0.2">
      <c r="A16" s="99" t="s">
        <v>217</v>
      </c>
      <c r="B16" s="99"/>
      <c r="D16" s="76">
        <v>0</v>
      </c>
      <c r="E16" s="21"/>
      <c r="F16" s="76">
        <v>0</v>
      </c>
      <c r="G16" s="21"/>
      <c r="H16" s="76">
        <v>0</v>
      </c>
      <c r="I16" s="21"/>
      <c r="J16" s="76">
        <f t="shared" si="0"/>
        <v>0</v>
      </c>
      <c r="L16" s="10">
        <v>0</v>
      </c>
      <c r="N16" s="76">
        <v>1747692396</v>
      </c>
      <c r="O16" s="21"/>
      <c r="P16" s="100">
        <v>0</v>
      </c>
      <c r="Q16" s="100"/>
      <c r="R16" s="21"/>
      <c r="S16" s="76">
        <v>608616811</v>
      </c>
      <c r="T16" s="21"/>
      <c r="U16" s="76">
        <f t="shared" si="1"/>
        <v>2356309207</v>
      </c>
      <c r="W16" s="10">
        <v>0.05</v>
      </c>
      <c r="AC16" s="22"/>
    </row>
    <row r="17" spans="1:29" ht="21.75" customHeight="1" x14ac:dyDescent="0.2">
      <c r="A17" s="99" t="s">
        <v>218</v>
      </c>
      <c r="B17" s="99"/>
      <c r="D17" s="76">
        <v>0</v>
      </c>
      <c r="E17" s="21"/>
      <c r="F17" s="76">
        <v>0</v>
      </c>
      <c r="G17" s="21"/>
      <c r="H17" s="76">
        <v>0</v>
      </c>
      <c r="I17" s="21"/>
      <c r="J17" s="76">
        <f t="shared" si="0"/>
        <v>0</v>
      </c>
      <c r="L17" s="10">
        <v>0</v>
      </c>
      <c r="N17" s="76">
        <v>0</v>
      </c>
      <c r="O17" s="21"/>
      <c r="P17" s="100">
        <v>0</v>
      </c>
      <c r="Q17" s="100"/>
      <c r="R17" s="21"/>
      <c r="S17" s="76">
        <v>251327993</v>
      </c>
      <c r="T17" s="21"/>
      <c r="U17" s="76">
        <f t="shared" si="1"/>
        <v>251327993</v>
      </c>
      <c r="W17" s="10">
        <v>0.01</v>
      </c>
      <c r="AC17" s="22"/>
    </row>
    <row r="18" spans="1:29" ht="21.75" customHeight="1" x14ac:dyDescent="0.2">
      <c r="A18" s="99" t="s">
        <v>219</v>
      </c>
      <c r="B18" s="99"/>
      <c r="D18" s="76">
        <v>0</v>
      </c>
      <c r="E18" s="21"/>
      <c r="F18" s="76">
        <v>0</v>
      </c>
      <c r="G18" s="21"/>
      <c r="H18" s="76">
        <v>0</v>
      </c>
      <c r="I18" s="21"/>
      <c r="J18" s="76">
        <f t="shared" si="0"/>
        <v>0</v>
      </c>
      <c r="L18" s="10">
        <v>0</v>
      </c>
      <c r="N18" s="76">
        <v>1442993400</v>
      </c>
      <c r="O18" s="21"/>
      <c r="P18" s="100">
        <v>0</v>
      </c>
      <c r="Q18" s="100"/>
      <c r="R18" s="21"/>
      <c r="S18" s="76">
        <v>2796804849</v>
      </c>
      <c r="T18" s="21"/>
      <c r="U18" s="76">
        <f t="shared" si="1"/>
        <v>4239798249</v>
      </c>
      <c r="W18" s="10">
        <v>0.1</v>
      </c>
    </row>
    <row r="19" spans="1:29" ht="21.75" customHeight="1" x14ac:dyDescent="0.2">
      <c r="A19" s="99" t="s">
        <v>45</v>
      </c>
      <c r="B19" s="99"/>
      <c r="D19" s="76">
        <v>5859904567</v>
      </c>
      <c r="E19" s="21"/>
      <c r="F19" s="76">
        <v>-6572796480</v>
      </c>
      <c r="G19" s="21"/>
      <c r="H19" s="76">
        <v>0</v>
      </c>
      <c r="I19" s="21"/>
      <c r="J19" s="76">
        <f t="shared" si="0"/>
        <v>-712891913</v>
      </c>
      <c r="L19" s="10">
        <v>-0.06</v>
      </c>
      <c r="N19" s="76">
        <v>5859904567</v>
      </c>
      <c r="O19" s="21"/>
      <c r="P19" s="100">
        <v>-2699339092</v>
      </c>
      <c r="Q19" s="100"/>
      <c r="R19" s="21"/>
      <c r="S19" s="76">
        <v>0</v>
      </c>
      <c r="T19" s="21"/>
      <c r="U19" s="76">
        <f t="shared" si="1"/>
        <v>3160565475</v>
      </c>
      <c r="W19" s="10">
        <v>7.0000000000000007E-2</v>
      </c>
    </row>
    <row r="20" spans="1:29" ht="21.75" customHeight="1" x14ac:dyDescent="0.2">
      <c r="A20" s="99" t="s">
        <v>35</v>
      </c>
      <c r="B20" s="99"/>
      <c r="D20" s="76">
        <v>761022629</v>
      </c>
      <c r="E20" s="21"/>
      <c r="F20" s="76">
        <v>-1956301693</v>
      </c>
      <c r="G20" s="21"/>
      <c r="H20" s="76">
        <v>0</v>
      </c>
      <c r="I20" s="21"/>
      <c r="J20" s="76">
        <f t="shared" si="0"/>
        <v>-1195279064</v>
      </c>
      <c r="L20" s="10">
        <v>-0.11</v>
      </c>
      <c r="N20" s="76">
        <v>761022629</v>
      </c>
      <c r="O20" s="21"/>
      <c r="P20" s="100">
        <v>2626953636</v>
      </c>
      <c r="Q20" s="100"/>
      <c r="R20" s="21"/>
      <c r="S20" s="76">
        <v>0</v>
      </c>
      <c r="T20" s="21"/>
      <c r="U20" s="76">
        <f t="shared" si="1"/>
        <v>3387976265</v>
      </c>
      <c r="W20" s="10">
        <v>0.08</v>
      </c>
    </row>
    <row r="21" spans="1:29" ht="21.75" customHeight="1" x14ac:dyDescent="0.2">
      <c r="A21" s="99" t="s">
        <v>32</v>
      </c>
      <c r="B21" s="99"/>
      <c r="D21" s="76">
        <v>0</v>
      </c>
      <c r="E21" s="21"/>
      <c r="F21" s="76">
        <v>-7382488800</v>
      </c>
      <c r="G21" s="21"/>
      <c r="H21" s="76">
        <v>0</v>
      </c>
      <c r="I21" s="21"/>
      <c r="J21" s="76">
        <f t="shared" si="0"/>
        <v>-7382488800</v>
      </c>
      <c r="L21" s="10">
        <v>-0.66</v>
      </c>
      <c r="N21" s="76">
        <v>6593794003</v>
      </c>
      <c r="O21" s="21"/>
      <c r="P21" s="100">
        <v>674743599</v>
      </c>
      <c r="Q21" s="100"/>
      <c r="R21" s="21"/>
      <c r="S21" s="76">
        <v>0</v>
      </c>
      <c r="T21" s="21"/>
      <c r="U21" s="76">
        <f t="shared" si="1"/>
        <v>7268537602</v>
      </c>
      <c r="W21" s="10">
        <v>0.16</v>
      </c>
    </row>
    <row r="22" spans="1:29" ht="21.75" customHeight="1" x14ac:dyDescent="0.2">
      <c r="A22" s="99" t="s">
        <v>30</v>
      </c>
      <c r="B22" s="99"/>
      <c r="D22" s="76">
        <v>663193754</v>
      </c>
      <c r="E22" s="21"/>
      <c r="F22" s="76">
        <v>1548900219</v>
      </c>
      <c r="G22" s="21"/>
      <c r="H22" s="76">
        <v>0</v>
      </c>
      <c r="I22" s="21"/>
      <c r="J22" s="76">
        <f t="shared" si="0"/>
        <v>2212093973</v>
      </c>
      <c r="L22" s="10">
        <v>0.2</v>
      </c>
      <c r="N22" s="76">
        <v>663193754</v>
      </c>
      <c r="O22" s="21"/>
      <c r="P22" s="100">
        <v>4640529740</v>
      </c>
      <c r="Q22" s="100"/>
      <c r="R22" s="21"/>
      <c r="S22" s="76">
        <v>0</v>
      </c>
      <c r="T22" s="21"/>
      <c r="U22" s="76">
        <f t="shared" si="1"/>
        <v>5303723494</v>
      </c>
      <c r="W22" s="10">
        <v>0.12</v>
      </c>
    </row>
    <row r="23" spans="1:29" ht="21.75" customHeight="1" x14ac:dyDescent="0.2">
      <c r="A23" s="99" t="s">
        <v>23</v>
      </c>
      <c r="B23" s="99"/>
      <c r="D23" s="76">
        <v>2587787667</v>
      </c>
      <c r="E23" s="21"/>
      <c r="F23" s="76">
        <v>-7756114890</v>
      </c>
      <c r="G23" s="21"/>
      <c r="H23" s="76">
        <v>0</v>
      </c>
      <c r="I23" s="21"/>
      <c r="J23" s="76">
        <f t="shared" si="0"/>
        <v>-5168327223</v>
      </c>
      <c r="L23" s="10">
        <v>-0.46</v>
      </c>
      <c r="N23" s="76">
        <v>2587787667</v>
      </c>
      <c r="O23" s="21"/>
      <c r="P23" s="100">
        <v>-363981940</v>
      </c>
      <c r="Q23" s="100"/>
      <c r="R23" s="21"/>
      <c r="S23" s="76">
        <v>0</v>
      </c>
      <c r="T23" s="21"/>
      <c r="U23" s="76">
        <f t="shared" si="1"/>
        <v>2223805727</v>
      </c>
      <c r="W23" s="10">
        <v>0.05</v>
      </c>
    </row>
    <row r="24" spans="1:29" ht="21.75" customHeight="1" x14ac:dyDescent="0.2">
      <c r="A24" s="99" t="s">
        <v>33</v>
      </c>
      <c r="B24" s="99"/>
      <c r="D24" s="76">
        <v>1360713372</v>
      </c>
      <c r="E24" s="21"/>
      <c r="F24" s="76">
        <v>7613290802</v>
      </c>
      <c r="G24" s="21"/>
      <c r="H24" s="76">
        <v>0</v>
      </c>
      <c r="I24" s="21"/>
      <c r="J24" s="76">
        <f t="shared" si="0"/>
        <v>8974004174</v>
      </c>
      <c r="L24" s="10">
        <v>0.8</v>
      </c>
      <c r="N24" s="76">
        <v>1360713372</v>
      </c>
      <c r="O24" s="21"/>
      <c r="P24" s="100">
        <v>20175220626</v>
      </c>
      <c r="Q24" s="100"/>
      <c r="R24" s="21"/>
      <c r="S24" s="76">
        <v>0</v>
      </c>
      <c r="T24" s="21"/>
      <c r="U24" s="76">
        <f t="shared" si="1"/>
        <v>21535933998</v>
      </c>
      <c r="W24" s="10">
        <v>0.49</v>
      </c>
    </row>
    <row r="25" spans="1:29" ht="21.75" customHeight="1" x14ac:dyDescent="0.2">
      <c r="A25" s="99" t="s">
        <v>65</v>
      </c>
      <c r="B25" s="99"/>
      <c r="D25" s="76">
        <v>0</v>
      </c>
      <c r="E25" s="21"/>
      <c r="F25" s="76">
        <v>10823823868</v>
      </c>
      <c r="G25" s="21"/>
      <c r="H25" s="76">
        <v>0</v>
      </c>
      <c r="I25" s="21"/>
      <c r="J25" s="76">
        <f t="shared" si="0"/>
        <v>10823823868</v>
      </c>
      <c r="L25" s="10">
        <v>0.96</v>
      </c>
      <c r="N25" s="76">
        <v>27192255414</v>
      </c>
      <c r="O25" s="21"/>
      <c r="P25" s="100">
        <v>20144338866</v>
      </c>
      <c r="Q25" s="100"/>
      <c r="R25" s="21"/>
      <c r="S25" s="76">
        <v>0</v>
      </c>
      <c r="T25" s="21"/>
      <c r="U25" s="76">
        <f t="shared" si="1"/>
        <v>47336594280</v>
      </c>
      <c r="W25" s="10">
        <v>1.07</v>
      </c>
    </row>
    <row r="26" spans="1:29" ht="21.75" customHeight="1" x14ac:dyDescent="0.2">
      <c r="A26" s="99" t="s">
        <v>28</v>
      </c>
      <c r="B26" s="99"/>
      <c r="D26" s="76">
        <v>299842245</v>
      </c>
      <c r="E26" s="21"/>
      <c r="F26" s="76">
        <v>-312765686</v>
      </c>
      <c r="G26" s="21"/>
      <c r="H26" s="76">
        <v>0</v>
      </c>
      <c r="I26" s="21"/>
      <c r="J26" s="76">
        <f t="shared" si="0"/>
        <v>-12923441</v>
      </c>
      <c r="L26" s="10">
        <v>0</v>
      </c>
      <c r="N26" s="76">
        <v>299842245</v>
      </c>
      <c r="O26" s="21"/>
      <c r="P26" s="100">
        <v>94492165</v>
      </c>
      <c r="Q26" s="100"/>
      <c r="R26" s="21"/>
      <c r="S26" s="76">
        <v>0</v>
      </c>
      <c r="T26" s="21"/>
      <c r="U26" s="76">
        <f t="shared" si="1"/>
        <v>394334410</v>
      </c>
      <c r="W26" s="10">
        <v>0.01</v>
      </c>
    </row>
    <row r="27" spans="1:29" ht="21.75" customHeight="1" x14ac:dyDescent="0.2">
      <c r="A27" s="99" t="s">
        <v>27</v>
      </c>
      <c r="B27" s="99"/>
      <c r="D27" s="76">
        <v>5614650098</v>
      </c>
      <c r="E27" s="21"/>
      <c r="F27" s="76">
        <v>-21597550366</v>
      </c>
      <c r="G27" s="21"/>
      <c r="H27" s="76">
        <v>0</v>
      </c>
      <c r="I27" s="21"/>
      <c r="J27" s="76">
        <f t="shared" si="0"/>
        <v>-15982900268</v>
      </c>
      <c r="L27" s="10">
        <v>-1.42</v>
      </c>
      <c r="N27" s="76">
        <v>5614650098</v>
      </c>
      <c r="O27" s="21"/>
      <c r="P27" s="100">
        <v>-8003054458</v>
      </c>
      <c r="Q27" s="100"/>
      <c r="R27" s="21"/>
      <c r="S27" s="76">
        <v>0</v>
      </c>
      <c r="T27" s="21"/>
      <c r="U27" s="76">
        <f t="shared" si="1"/>
        <v>-2388404360</v>
      </c>
      <c r="W27" s="10">
        <v>-0.05</v>
      </c>
    </row>
    <row r="28" spans="1:29" ht="21.75" customHeight="1" x14ac:dyDescent="0.2">
      <c r="A28" s="99" t="s">
        <v>66</v>
      </c>
      <c r="B28" s="99"/>
      <c r="D28" s="76">
        <v>0</v>
      </c>
      <c r="E28" s="21"/>
      <c r="F28" s="76">
        <v>1106579423</v>
      </c>
      <c r="G28" s="21"/>
      <c r="H28" s="76">
        <v>0</v>
      </c>
      <c r="I28" s="21"/>
      <c r="J28" s="76">
        <f t="shared" si="0"/>
        <v>1106579423</v>
      </c>
      <c r="L28" s="10">
        <v>0.1</v>
      </c>
      <c r="N28" s="76">
        <v>1971999855</v>
      </c>
      <c r="O28" s="21"/>
      <c r="P28" s="100">
        <v>4777184337</v>
      </c>
      <c r="Q28" s="100"/>
      <c r="R28" s="21"/>
      <c r="S28" s="76">
        <v>0</v>
      </c>
      <c r="T28" s="21"/>
      <c r="U28" s="76">
        <f t="shared" si="1"/>
        <v>6749184192</v>
      </c>
      <c r="W28" s="10">
        <v>0.15</v>
      </c>
    </row>
    <row r="29" spans="1:29" ht="21.75" customHeight="1" x14ac:dyDescent="0.2">
      <c r="A29" s="99" t="s">
        <v>19</v>
      </c>
      <c r="B29" s="99"/>
      <c r="D29" s="76">
        <v>263623970</v>
      </c>
      <c r="E29" s="21"/>
      <c r="F29" s="76">
        <v>-1263159710</v>
      </c>
      <c r="G29" s="21"/>
      <c r="H29" s="76">
        <v>0</v>
      </c>
      <c r="I29" s="21"/>
      <c r="J29" s="76">
        <f t="shared" si="0"/>
        <v>-999535740</v>
      </c>
      <c r="L29" s="10">
        <v>-0.09</v>
      </c>
      <c r="N29" s="76">
        <v>263623970</v>
      </c>
      <c r="O29" s="21"/>
      <c r="P29" s="100">
        <v>-354017129</v>
      </c>
      <c r="Q29" s="100"/>
      <c r="R29" s="21"/>
      <c r="S29" s="76">
        <v>0</v>
      </c>
      <c r="T29" s="21"/>
      <c r="U29" s="76">
        <f t="shared" si="1"/>
        <v>-90393159</v>
      </c>
      <c r="W29" s="10">
        <v>0</v>
      </c>
    </row>
    <row r="30" spans="1:29" ht="21.75" customHeight="1" x14ac:dyDescent="0.2">
      <c r="A30" s="99" t="s">
        <v>62</v>
      </c>
      <c r="B30" s="99"/>
      <c r="D30" s="76">
        <v>0</v>
      </c>
      <c r="E30" s="21"/>
      <c r="F30" s="76">
        <v>0</v>
      </c>
      <c r="G30" s="21"/>
      <c r="H30" s="76">
        <v>0</v>
      </c>
      <c r="I30" s="21"/>
      <c r="J30" s="76">
        <f t="shared" si="0"/>
        <v>0</v>
      </c>
      <c r="L30" s="10">
        <v>0</v>
      </c>
      <c r="N30" s="76">
        <v>0</v>
      </c>
      <c r="O30" s="21"/>
      <c r="P30" s="100">
        <v>0</v>
      </c>
      <c r="Q30" s="100"/>
      <c r="R30" s="21"/>
      <c r="S30" s="76">
        <v>0</v>
      </c>
      <c r="T30" s="21"/>
      <c r="U30" s="76">
        <f t="shared" si="1"/>
        <v>0</v>
      </c>
      <c r="W30" s="10">
        <v>0</v>
      </c>
    </row>
    <row r="31" spans="1:29" ht="21.75" customHeight="1" x14ac:dyDescent="0.2">
      <c r="A31" s="99" t="s">
        <v>20</v>
      </c>
      <c r="B31" s="99"/>
      <c r="D31" s="76">
        <v>0</v>
      </c>
      <c r="E31" s="21"/>
      <c r="F31" s="76">
        <v>-31174378733</v>
      </c>
      <c r="G31" s="21"/>
      <c r="H31" s="76">
        <v>0</v>
      </c>
      <c r="I31" s="21"/>
      <c r="J31" s="76">
        <f t="shared" si="0"/>
        <v>-31174378733</v>
      </c>
      <c r="L31" s="10">
        <v>-2.77</v>
      </c>
      <c r="N31" s="76">
        <v>0</v>
      </c>
      <c r="O31" s="21"/>
      <c r="P31" s="100">
        <v>36719821104</v>
      </c>
      <c r="Q31" s="100"/>
      <c r="R31" s="21"/>
      <c r="S31" s="76">
        <v>0</v>
      </c>
      <c r="T31" s="21"/>
      <c r="U31" s="76">
        <f t="shared" si="1"/>
        <v>36719821104</v>
      </c>
      <c r="W31" s="10">
        <v>0.83</v>
      </c>
    </row>
    <row r="32" spans="1:29" ht="21.75" customHeight="1" x14ac:dyDescent="0.2">
      <c r="A32" s="99" t="s">
        <v>41</v>
      </c>
      <c r="B32" s="99"/>
      <c r="D32" s="76">
        <v>0</v>
      </c>
      <c r="E32" s="21"/>
      <c r="F32" s="76">
        <v>0</v>
      </c>
      <c r="G32" s="21"/>
      <c r="H32" s="76">
        <v>0</v>
      </c>
      <c r="I32" s="21"/>
      <c r="J32" s="76">
        <f t="shared" si="0"/>
        <v>0</v>
      </c>
      <c r="L32" s="10">
        <v>0</v>
      </c>
      <c r="N32" s="76">
        <v>0</v>
      </c>
      <c r="O32" s="21"/>
      <c r="P32" s="100">
        <v>0</v>
      </c>
      <c r="Q32" s="100"/>
      <c r="R32" s="21"/>
      <c r="S32" s="76">
        <v>0</v>
      </c>
      <c r="T32" s="21"/>
      <c r="U32" s="76">
        <f t="shared" si="1"/>
        <v>0</v>
      </c>
      <c r="W32" s="10">
        <v>0</v>
      </c>
    </row>
    <row r="33" spans="1:23" ht="21.75" customHeight="1" x14ac:dyDescent="0.2">
      <c r="A33" s="99" t="s">
        <v>48</v>
      </c>
      <c r="B33" s="99"/>
      <c r="D33" s="76">
        <v>0</v>
      </c>
      <c r="E33" s="21"/>
      <c r="F33" s="76">
        <v>0</v>
      </c>
      <c r="G33" s="21"/>
      <c r="H33" s="76">
        <v>0</v>
      </c>
      <c r="I33" s="21"/>
      <c r="J33" s="76">
        <f t="shared" si="0"/>
        <v>0</v>
      </c>
      <c r="L33" s="10">
        <v>0</v>
      </c>
      <c r="N33" s="76">
        <v>0</v>
      </c>
      <c r="O33" s="21"/>
      <c r="P33" s="100">
        <v>0</v>
      </c>
      <c r="Q33" s="100"/>
      <c r="R33" s="21"/>
      <c r="S33" s="76">
        <v>0</v>
      </c>
      <c r="T33" s="21"/>
      <c r="U33" s="76">
        <f t="shared" si="1"/>
        <v>0</v>
      </c>
      <c r="W33" s="10">
        <v>0</v>
      </c>
    </row>
    <row r="34" spans="1:23" ht="21.75" customHeight="1" x14ac:dyDescent="0.2">
      <c r="A34" s="99" t="s">
        <v>29</v>
      </c>
      <c r="B34" s="99"/>
      <c r="D34" s="76">
        <v>0</v>
      </c>
      <c r="E34" s="21"/>
      <c r="F34" s="76">
        <v>-6056851156</v>
      </c>
      <c r="G34" s="21"/>
      <c r="H34" s="76">
        <v>0</v>
      </c>
      <c r="I34" s="21"/>
      <c r="J34" s="76">
        <f t="shared" si="0"/>
        <v>-6056851156</v>
      </c>
      <c r="L34" s="10">
        <v>-0.54</v>
      </c>
      <c r="N34" s="76">
        <v>0</v>
      </c>
      <c r="O34" s="21"/>
      <c r="P34" s="100">
        <v>-6333735780</v>
      </c>
      <c r="Q34" s="100"/>
      <c r="R34" s="21"/>
      <c r="S34" s="76">
        <v>0</v>
      </c>
      <c r="T34" s="21"/>
      <c r="U34" s="76">
        <f t="shared" si="1"/>
        <v>-6333735780</v>
      </c>
      <c r="W34" s="10">
        <v>-0.14000000000000001</v>
      </c>
    </row>
    <row r="35" spans="1:23" ht="21.75" customHeight="1" x14ac:dyDescent="0.2">
      <c r="A35" s="99" t="s">
        <v>50</v>
      </c>
      <c r="B35" s="99"/>
      <c r="D35" s="76">
        <v>0</v>
      </c>
      <c r="E35" s="21"/>
      <c r="F35" s="76">
        <v>0</v>
      </c>
      <c r="G35" s="21"/>
      <c r="H35" s="76">
        <v>0</v>
      </c>
      <c r="I35" s="21"/>
      <c r="J35" s="76">
        <f t="shared" si="0"/>
        <v>0</v>
      </c>
      <c r="L35" s="10">
        <v>0</v>
      </c>
      <c r="N35" s="76">
        <v>0</v>
      </c>
      <c r="O35" s="21"/>
      <c r="P35" s="100">
        <v>0</v>
      </c>
      <c r="Q35" s="100"/>
      <c r="R35" s="21"/>
      <c r="S35" s="76">
        <v>0</v>
      </c>
      <c r="T35" s="21"/>
      <c r="U35" s="76">
        <f t="shared" si="1"/>
        <v>0</v>
      </c>
      <c r="W35" s="10">
        <v>0</v>
      </c>
    </row>
    <row r="36" spans="1:23" ht="21.75" customHeight="1" x14ac:dyDescent="0.2">
      <c r="A36" s="99" t="s">
        <v>55</v>
      </c>
      <c r="B36" s="99"/>
      <c r="D36" s="76">
        <v>0</v>
      </c>
      <c r="E36" s="21"/>
      <c r="F36" s="76">
        <v>0</v>
      </c>
      <c r="G36" s="21"/>
      <c r="H36" s="76">
        <v>0</v>
      </c>
      <c r="I36" s="21"/>
      <c r="J36" s="76">
        <f t="shared" si="0"/>
        <v>0</v>
      </c>
      <c r="L36" s="10">
        <v>0</v>
      </c>
      <c r="N36" s="76">
        <v>0</v>
      </c>
      <c r="O36" s="21"/>
      <c r="P36" s="100">
        <v>0</v>
      </c>
      <c r="Q36" s="100"/>
      <c r="R36" s="21"/>
      <c r="S36" s="76">
        <v>0</v>
      </c>
      <c r="T36" s="21"/>
      <c r="U36" s="76">
        <f t="shared" si="1"/>
        <v>0</v>
      </c>
      <c r="W36" s="10">
        <v>0</v>
      </c>
    </row>
    <row r="37" spans="1:23" ht="21.75" customHeight="1" x14ac:dyDescent="0.2">
      <c r="A37" s="99" t="s">
        <v>26</v>
      </c>
      <c r="B37" s="99"/>
      <c r="D37" s="76">
        <v>0</v>
      </c>
      <c r="E37" s="21"/>
      <c r="F37" s="76">
        <v>-1203920555</v>
      </c>
      <c r="G37" s="21"/>
      <c r="H37" s="76">
        <v>0</v>
      </c>
      <c r="I37" s="21"/>
      <c r="J37" s="76">
        <f t="shared" si="0"/>
        <v>-1203920555</v>
      </c>
      <c r="L37" s="10">
        <v>-0.11</v>
      </c>
      <c r="N37" s="76">
        <v>0</v>
      </c>
      <c r="O37" s="21"/>
      <c r="P37" s="100">
        <v>4781284494</v>
      </c>
      <c r="Q37" s="100"/>
      <c r="R37" s="21"/>
      <c r="S37" s="76">
        <v>0</v>
      </c>
      <c r="T37" s="21"/>
      <c r="U37" s="76">
        <f t="shared" si="1"/>
        <v>4781284494</v>
      </c>
      <c r="W37" s="10">
        <v>0.11</v>
      </c>
    </row>
    <row r="38" spans="1:23" ht="21.75" customHeight="1" x14ac:dyDescent="0.2">
      <c r="A38" s="99" t="s">
        <v>63</v>
      </c>
      <c r="B38" s="99"/>
      <c r="D38" s="76">
        <v>0</v>
      </c>
      <c r="E38" s="21"/>
      <c r="F38" s="76">
        <v>-5219536986</v>
      </c>
      <c r="G38" s="21"/>
      <c r="H38" s="76">
        <v>0</v>
      </c>
      <c r="I38" s="21"/>
      <c r="J38" s="76">
        <f t="shared" si="0"/>
        <v>-5219536986</v>
      </c>
      <c r="L38" s="10">
        <v>-0.46</v>
      </c>
      <c r="N38" s="76">
        <v>0</v>
      </c>
      <c r="O38" s="21"/>
      <c r="P38" s="100">
        <v>-241645230</v>
      </c>
      <c r="Q38" s="100"/>
      <c r="R38" s="21"/>
      <c r="S38" s="76">
        <v>0</v>
      </c>
      <c r="T38" s="21"/>
      <c r="U38" s="76">
        <f t="shared" si="1"/>
        <v>-241645230</v>
      </c>
      <c r="W38" s="10">
        <v>-0.01</v>
      </c>
    </row>
    <row r="39" spans="1:23" ht="21.75" customHeight="1" x14ac:dyDescent="0.2">
      <c r="A39" s="99" t="s">
        <v>54</v>
      </c>
      <c r="B39" s="99"/>
      <c r="D39" s="76">
        <v>0</v>
      </c>
      <c r="E39" s="21"/>
      <c r="F39" s="76">
        <v>0</v>
      </c>
      <c r="G39" s="21"/>
      <c r="H39" s="76">
        <v>0</v>
      </c>
      <c r="I39" s="21"/>
      <c r="J39" s="76">
        <f t="shared" si="0"/>
        <v>0</v>
      </c>
      <c r="L39" s="10">
        <v>0</v>
      </c>
      <c r="N39" s="76">
        <v>0</v>
      </c>
      <c r="O39" s="21"/>
      <c r="P39" s="100">
        <v>0</v>
      </c>
      <c r="Q39" s="100"/>
      <c r="R39" s="21"/>
      <c r="S39" s="76">
        <v>0</v>
      </c>
      <c r="T39" s="21"/>
      <c r="U39" s="76">
        <f t="shared" si="1"/>
        <v>0</v>
      </c>
      <c r="W39" s="10">
        <v>0</v>
      </c>
    </row>
    <row r="40" spans="1:23" ht="21.75" customHeight="1" x14ac:dyDescent="0.2">
      <c r="A40" s="99" t="s">
        <v>44</v>
      </c>
      <c r="B40" s="99"/>
      <c r="D40" s="76">
        <v>0</v>
      </c>
      <c r="E40" s="21"/>
      <c r="F40" s="76">
        <v>3801684050</v>
      </c>
      <c r="G40" s="21"/>
      <c r="H40" s="76">
        <v>0</v>
      </c>
      <c r="I40" s="21"/>
      <c r="J40" s="76">
        <f t="shared" si="0"/>
        <v>3801684050</v>
      </c>
      <c r="L40" s="10">
        <v>0.34</v>
      </c>
      <c r="N40" s="76">
        <v>0</v>
      </c>
      <c r="O40" s="21"/>
      <c r="P40" s="100">
        <v>15884555841</v>
      </c>
      <c r="Q40" s="100"/>
      <c r="R40" s="21"/>
      <c r="S40" s="76">
        <v>0</v>
      </c>
      <c r="T40" s="21"/>
      <c r="U40" s="76">
        <f t="shared" si="1"/>
        <v>15884555841</v>
      </c>
      <c r="W40" s="10">
        <v>0.36</v>
      </c>
    </row>
    <row r="41" spans="1:23" ht="21.75" customHeight="1" x14ac:dyDescent="0.2">
      <c r="A41" s="99" t="s">
        <v>60</v>
      </c>
      <c r="B41" s="99"/>
      <c r="D41" s="76">
        <v>0</v>
      </c>
      <c r="E41" s="21"/>
      <c r="F41" s="76">
        <v>0</v>
      </c>
      <c r="G41" s="21"/>
      <c r="H41" s="76">
        <v>0</v>
      </c>
      <c r="I41" s="21"/>
      <c r="J41" s="76">
        <f t="shared" si="0"/>
        <v>0</v>
      </c>
      <c r="L41" s="10">
        <v>0</v>
      </c>
      <c r="N41" s="76">
        <v>0</v>
      </c>
      <c r="O41" s="21"/>
      <c r="P41" s="100">
        <v>0</v>
      </c>
      <c r="Q41" s="100"/>
      <c r="R41" s="21"/>
      <c r="S41" s="76">
        <v>0</v>
      </c>
      <c r="T41" s="21"/>
      <c r="U41" s="76">
        <f t="shared" si="1"/>
        <v>0</v>
      </c>
      <c r="W41" s="10">
        <v>0</v>
      </c>
    </row>
    <row r="42" spans="1:23" ht="21.75" customHeight="1" x14ac:dyDescent="0.2">
      <c r="A42" s="99" t="s">
        <v>42</v>
      </c>
      <c r="B42" s="99"/>
      <c r="D42" s="76">
        <v>0</v>
      </c>
      <c r="E42" s="21"/>
      <c r="F42" s="76">
        <v>0</v>
      </c>
      <c r="G42" s="21"/>
      <c r="H42" s="76">
        <v>0</v>
      </c>
      <c r="I42" s="21"/>
      <c r="J42" s="76">
        <f t="shared" si="0"/>
        <v>0</v>
      </c>
      <c r="L42" s="10">
        <v>0</v>
      </c>
      <c r="N42" s="76">
        <v>0</v>
      </c>
      <c r="O42" s="21"/>
      <c r="P42" s="100">
        <v>0</v>
      </c>
      <c r="Q42" s="100"/>
      <c r="R42" s="21"/>
      <c r="S42" s="76">
        <v>0</v>
      </c>
      <c r="T42" s="21"/>
      <c r="U42" s="76">
        <f t="shared" si="1"/>
        <v>0</v>
      </c>
      <c r="W42" s="10">
        <v>0</v>
      </c>
    </row>
    <row r="43" spans="1:23" ht="21.75" customHeight="1" x14ac:dyDescent="0.2">
      <c r="A43" s="99" t="s">
        <v>64</v>
      </c>
      <c r="B43" s="99"/>
      <c r="D43" s="76">
        <v>0</v>
      </c>
      <c r="E43" s="21"/>
      <c r="F43" s="76">
        <v>0</v>
      </c>
      <c r="G43" s="21"/>
      <c r="H43" s="76">
        <v>0</v>
      </c>
      <c r="I43" s="21"/>
      <c r="J43" s="76">
        <f t="shared" si="0"/>
        <v>0</v>
      </c>
      <c r="L43" s="10">
        <v>0</v>
      </c>
      <c r="N43" s="76">
        <v>0</v>
      </c>
      <c r="O43" s="21"/>
      <c r="P43" s="100">
        <v>-5055710510</v>
      </c>
      <c r="Q43" s="100"/>
      <c r="R43" s="21"/>
      <c r="S43" s="76">
        <v>0</v>
      </c>
      <c r="T43" s="21"/>
      <c r="U43" s="76">
        <f t="shared" si="1"/>
        <v>-5055710510</v>
      </c>
      <c r="W43" s="10">
        <v>-0.11</v>
      </c>
    </row>
    <row r="44" spans="1:23" ht="21.75" customHeight="1" x14ac:dyDescent="0.2">
      <c r="A44" s="99" t="s">
        <v>58</v>
      </c>
      <c r="B44" s="99"/>
      <c r="D44" s="76">
        <v>0</v>
      </c>
      <c r="E44" s="21"/>
      <c r="F44" s="76">
        <v>0</v>
      </c>
      <c r="G44" s="21"/>
      <c r="H44" s="76">
        <v>0</v>
      </c>
      <c r="I44" s="21"/>
      <c r="J44" s="76">
        <f t="shared" si="0"/>
        <v>0</v>
      </c>
      <c r="L44" s="10">
        <v>0</v>
      </c>
      <c r="N44" s="76">
        <v>0</v>
      </c>
      <c r="O44" s="21"/>
      <c r="P44" s="100">
        <v>0</v>
      </c>
      <c r="Q44" s="100"/>
      <c r="R44" s="21"/>
      <c r="S44" s="76">
        <v>0</v>
      </c>
      <c r="T44" s="21"/>
      <c r="U44" s="76">
        <f t="shared" si="1"/>
        <v>0</v>
      </c>
      <c r="W44" s="10">
        <v>0</v>
      </c>
    </row>
    <row r="45" spans="1:23" ht="21.75" customHeight="1" x14ac:dyDescent="0.2">
      <c r="A45" s="99" t="s">
        <v>21</v>
      </c>
      <c r="B45" s="99"/>
      <c r="D45" s="76">
        <v>0</v>
      </c>
      <c r="E45" s="21"/>
      <c r="F45" s="76">
        <v>-28078632468</v>
      </c>
      <c r="G45" s="21"/>
      <c r="H45" s="76">
        <v>0</v>
      </c>
      <c r="I45" s="21"/>
      <c r="J45" s="76">
        <f t="shared" si="0"/>
        <v>-28078632468</v>
      </c>
      <c r="L45" s="10">
        <v>-2.5</v>
      </c>
      <c r="N45" s="76">
        <v>0</v>
      </c>
      <c r="O45" s="21"/>
      <c r="P45" s="100">
        <v>60814557822</v>
      </c>
      <c r="Q45" s="100"/>
      <c r="R45" s="21"/>
      <c r="S45" s="76">
        <v>0</v>
      </c>
      <c r="T45" s="21"/>
      <c r="U45" s="76">
        <f t="shared" si="1"/>
        <v>60814557822</v>
      </c>
      <c r="W45" s="10">
        <v>1.37</v>
      </c>
    </row>
    <row r="46" spans="1:23" ht="21.75" customHeight="1" x14ac:dyDescent="0.2">
      <c r="A46" s="99" t="s">
        <v>49</v>
      </c>
      <c r="B46" s="99"/>
      <c r="D46" s="76">
        <v>0</v>
      </c>
      <c r="E46" s="21"/>
      <c r="F46" s="76">
        <v>0</v>
      </c>
      <c r="G46" s="21"/>
      <c r="H46" s="76">
        <v>0</v>
      </c>
      <c r="I46" s="21"/>
      <c r="J46" s="76">
        <f t="shared" si="0"/>
        <v>0</v>
      </c>
      <c r="L46" s="10">
        <v>0</v>
      </c>
      <c r="N46" s="76">
        <v>0</v>
      </c>
      <c r="O46" s="21"/>
      <c r="P46" s="100">
        <v>0</v>
      </c>
      <c r="Q46" s="100"/>
      <c r="R46" s="21"/>
      <c r="S46" s="76">
        <v>0</v>
      </c>
      <c r="T46" s="21"/>
      <c r="U46" s="76">
        <f t="shared" si="1"/>
        <v>0</v>
      </c>
      <c r="W46" s="10">
        <v>0</v>
      </c>
    </row>
    <row r="47" spans="1:23" ht="21.75" customHeight="1" x14ac:dyDescent="0.2">
      <c r="A47" s="99" t="s">
        <v>57</v>
      </c>
      <c r="B47" s="99"/>
      <c r="D47" s="76">
        <v>0</v>
      </c>
      <c r="E47" s="21"/>
      <c r="F47" s="76">
        <v>0</v>
      </c>
      <c r="G47" s="21"/>
      <c r="H47" s="76">
        <v>0</v>
      </c>
      <c r="I47" s="21"/>
      <c r="J47" s="76">
        <f t="shared" si="0"/>
        <v>0</v>
      </c>
      <c r="L47" s="10">
        <v>0</v>
      </c>
      <c r="N47" s="76">
        <v>0</v>
      </c>
      <c r="O47" s="21"/>
      <c r="P47" s="100">
        <v>0</v>
      </c>
      <c r="Q47" s="100"/>
      <c r="R47" s="21"/>
      <c r="S47" s="76">
        <v>0</v>
      </c>
      <c r="T47" s="21"/>
      <c r="U47" s="76">
        <f t="shared" si="1"/>
        <v>0</v>
      </c>
      <c r="W47" s="10">
        <v>0</v>
      </c>
    </row>
    <row r="48" spans="1:23" ht="21.75" customHeight="1" x14ac:dyDescent="0.2">
      <c r="A48" s="99" t="s">
        <v>68</v>
      </c>
      <c r="B48" s="99"/>
      <c r="D48" s="76">
        <v>0</v>
      </c>
      <c r="E48" s="21"/>
      <c r="F48" s="76">
        <v>1310307200</v>
      </c>
      <c r="G48" s="21"/>
      <c r="H48" s="76">
        <v>0</v>
      </c>
      <c r="I48" s="21"/>
      <c r="J48" s="76">
        <f t="shared" si="0"/>
        <v>1310307200</v>
      </c>
      <c r="L48" s="10">
        <v>0.12</v>
      </c>
      <c r="N48" s="76">
        <v>0</v>
      </c>
      <c r="O48" s="21"/>
      <c r="P48" s="100">
        <v>6778912841</v>
      </c>
      <c r="Q48" s="100"/>
      <c r="R48" s="21"/>
      <c r="S48" s="76">
        <v>0</v>
      </c>
      <c r="T48" s="21"/>
      <c r="U48" s="76">
        <f t="shared" si="1"/>
        <v>6778912841</v>
      </c>
      <c r="W48" s="10">
        <v>0.15</v>
      </c>
    </row>
    <row r="49" spans="1:23" ht="21.75" customHeight="1" x14ac:dyDescent="0.2">
      <c r="A49" s="99" t="s">
        <v>61</v>
      </c>
      <c r="B49" s="99"/>
      <c r="D49" s="76">
        <v>0</v>
      </c>
      <c r="E49" s="21"/>
      <c r="F49" s="76">
        <v>0</v>
      </c>
      <c r="G49" s="21"/>
      <c r="H49" s="76">
        <v>0</v>
      </c>
      <c r="I49" s="21"/>
      <c r="J49" s="76">
        <f t="shared" si="0"/>
        <v>0</v>
      </c>
      <c r="L49" s="10">
        <v>0</v>
      </c>
      <c r="N49" s="76">
        <v>0</v>
      </c>
      <c r="O49" s="21"/>
      <c r="P49" s="100">
        <v>0</v>
      </c>
      <c r="Q49" s="100"/>
      <c r="R49" s="21"/>
      <c r="S49" s="76">
        <v>0</v>
      </c>
      <c r="T49" s="21"/>
      <c r="U49" s="76">
        <f t="shared" si="1"/>
        <v>0</v>
      </c>
      <c r="W49" s="10">
        <v>0</v>
      </c>
    </row>
    <row r="50" spans="1:23" ht="21.75" customHeight="1" x14ac:dyDescent="0.2">
      <c r="A50" s="99" t="s">
        <v>56</v>
      </c>
      <c r="B50" s="99"/>
      <c r="D50" s="76">
        <v>0</v>
      </c>
      <c r="E50" s="21"/>
      <c r="F50" s="76">
        <v>0</v>
      </c>
      <c r="G50" s="21"/>
      <c r="H50" s="76">
        <v>0</v>
      </c>
      <c r="I50" s="21"/>
      <c r="J50" s="76">
        <f t="shared" si="0"/>
        <v>0</v>
      </c>
      <c r="L50" s="10">
        <v>0</v>
      </c>
      <c r="N50" s="76">
        <v>0</v>
      </c>
      <c r="O50" s="21"/>
      <c r="P50" s="100">
        <v>0</v>
      </c>
      <c r="Q50" s="100"/>
      <c r="R50" s="21"/>
      <c r="S50" s="76">
        <v>0</v>
      </c>
      <c r="T50" s="21"/>
      <c r="U50" s="76">
        <f t="shared" si="1"/>
        <v>0</v>
      </c>
      <c r="W50" s="10">
        <v>0</v>
      </c>
    </row>
    <row r="51" spans="1:23" ht="21.75" customHeight="1" x14ac:dyDescent="0.2">
      <c r="A51" s="99" t="s">
        <v>25</v>
      </c>
      <c r="B51" s="99"/>
      <c r="D51" s="76">
        <v>0</v>
      </c>
      <c r="E51" s="21"/>
      <c r="F51" s="76">
        <v>-4109188524</v>
      </c>
      <c r="G51" s="21"/>
      <c r="H51" s="76">
        <v>0</v>
      </c>
      <c r="I51" s="21"/>
      <c r="J51" s="76">
        <f t="shared" si="0"/>
        <v>-4109188524</v>
      </c>
      <c r="L51" s="10">
        <v>-0.37</v>
      </c>
      <c r="N51" s="76">
        <v>0</v>
      </c>
      <c r="O51" s="21"/>
      <c r="P51" s="100">
        <v>33356942136</v>
      </c>
      <c r="Q51" s="100"/>
      <c r="R51" s="21"/>
      <c r="S51" s="76">
        <v>0</v>
      </c>
      <c r="T51" s="21"/>
      <c r="U51" s="76">
        <f t="shared" si="1"/>
        <v>33356942136</v>
      </c>
      <c r="W51" s="10">
        <v>0.75</v>
      </c>
    </row>
    <row r="52" spans="1:23" ht="21.75" customHeight="1" x14ac:dyDescent="0.2">
      <c r="A52" s="99" t="s">
        <v>59</v>
      </c>
      <c r="B52" s="99"/>
      <c r="D52" s="76">
        <v>0</v>
      </c>
      <c r="E52" s="21"/>
      <c r="F52" s="76">
        <v>0</v>
      </c>
      <c r="G52" s="21"/>
      <c r="H52" s="76">
        <v>0</v>
      </c>
      <c r="I52" s="21"/>
      <c r="J52" s="76">
        <f t="shared" si="0"/>
        <v>0</v>
      </c>
      <c r="L52" s="10">
        <v>0</v>
      </c>
      <c r="N52" s="76">
        <v>0</v>
      </c>
      <c r="O52" s="21"/>
      <c r="P52" s="100">
        <v>0</v>
      </c>
      <c r="Q52" s="100"/>
      <c r="R52" s="21"/>
      <c r="S52" s="76">
        <v>0</v>
      </c>
      <c r="T52" s="21"/>
      <c r="U52" s="76">
        <f t="shared" si="1"/>
        <v>0</v>
      </c>
      <c r="W52" s="10">
        <v>0</v>
      </c>
    </row>
    <row r="53" spans="1:23" ht="21.75" customHeight="1" x14ac:dyDescent="0.2">
      <c r="A53" s="99" t="s">
        <v>47</v>
      </c>
      <c r="B53" s="99"/>
      <c r="D53" s="76">
        <v>0</v>
      </c>
      <c r="E53" s="21"/>
      <c r="F53" s="76">
        <v>0</v>
      </c>
      <c r="G53" s="21"/>
      <c r="H53" s="76">
        <v>0</v>
      </c>
      <c r="I53" s="21"/>
      <c r="J53" s="76">
        <f t="shared" si="0"/>
        <v>0</v>
      </c>
      <c r="L53" s="10">
        <v>0</v>
      </c>
      <c r="N53" s="76">
        <v>0</v>
      </c>
      <c r="O53" s="21"/>
      <c r="P53" s="100">
        <v>0</v>
      </c>
      <c r="Q53" s="100"/>
      <c r="R53" s="21"/>
      <c r="S53" s="76">
        <v>0</v>
      </c>
      <c r="T53" s="21"/>
      <c r="U53" s="76">
        <f t="shared" si="1"/>
        <v>0</v>
      </c>
      <c r="W53" s="10">
        <v>0</v>
      </c>
    </row>
    <row r="54" spans="1:23" ht="21.75" customHeight="1" x14ac:dyDescent="0.2">
      <c r="A54" s="99" t="s">
        <v>37</v>
      </c>
      <c r="B54" s="99"/>
      <c r="D54" s="76">
        <v>0</v>
      </c>
      <c r="E54" s="21"/>
      <c r="F54" s="76">
        <v>12063621752</v>
      </c>
      <c r="G54" s="21"/>
      <c r="H54" s="76">
        <v>0</v>
      </c>
      <c r="I54" s="21"/>
      <c r="J54" s="76">
        <f t="shared" si="0"/>
        <v>12063621752</v>
      </c>
      <c r="L54" s="10">
        <v>1.07</v>
      </c>
      <c r="N54" s="76">
        <v>0</v>
      </c>
      <c r="O54" s="21"/>
      <c r="P54" s="100">
        <v>19075601896</v>
      </c>
      <c r="Q54" s="100"/>
      <c r="R54" s="21"/>
      <c r="S54" s="76">
        <v>0</v>
      </c>
      <c r="T54" s="21"/>
      <c r="U54" s="76">
        <f t="shared" si="1"/>
        <v>19075601896</v>
      </c>
      <c r="W54" s="10">
        <v>0.43</v>
      </c>
    </row>
    <row r="55" spans="1:23" ht="21.75" customHeight="1" x14ac:dyDescent="0.2">
      <c r="A55" s="99" t="s">
        <v>40</v>
      </c>
      <c r="B55" s="99"/>
      <c r="D55" s="76">
        <v>0</v>
      </c>
      <c r="E55" s="21"/>
      <c r="F55" s="76">
        <v>0</v>
      </c>
      <c r="G55" s="21"/>
      <c r="H55" s="76">
        <v>0</v>
      </c>
      <c r="I55" s="21"/>
      <c r="J55" s="76">
        <f t="shared" si="0"/>
        <v>0</v>
      </c>
      <c r="L55" s="10">
        <v>0</v>
      </c>
      <c r="N55" s="76">
        <v>0</v>
      </c>
      <c r="O55" s="21"/>
      <c r="P55" s="100">
        <v>0</v>
      </c>
      <c r="Q55" s="100"/>
      <c r="R55" s="21"/>
      <c r="S55" s="76">
        <v>0</v>
      </c>
      <c r="T55" s="21"/>
      <c r="U55" s="76">
        <f t="shared" si="1"/>
        <v>0</v>
      </c>
      <c r="W55" s="10">
        <v>0</v>
      </c>
    </row>
    <row r="56" spans="1:23" ht="21.75" customHeight="1" x14ac:dyDescent="0.2">
      <c r="A56" s="99" t="s">
        <v>52</v>
      </c>
      <c r="B56" s="99"/>
      <c r="D56" s="76">
        <v>0</v>
      </c>
      <c r="E56" s="21"/>
      <c r="F56" s="76">
        <v>0</v>
      </c>
      <c r="G56" s="21"/>
      <c r="H56" s="76">
        <v>0</v>
      </c>
      <c r="I56" s="21"/>
      <c r="J56" s="76">
        <f t="shared" si="0"/>
        <v>0</v>
      </c>
      <c r="L56" s="10">
        <v>0</v>
      </c>
      <c r="N56" s="76">
        <v>0</v>
      </c>
      <c r="O56" s="21"/>
      <c r="P56" s="100">
        <v>0</v>
      </c>
      <c r="Q56" s="100"/>
      <c r="R56" s="21"/>
      <c r="S56" s="76">
        <v>0</v>
      </c>
      <c r="T56" s="21"/>
      <c r="U56" s="76">
        <f t="shared" si="1"/>
        <v>0</v>
      </c>
      <c r="W56" s="10">
        <v>0</v>
      </c>
    </row>
    <row r="57" spans="1:23" ht="21.75" customHeight="1" x14ac:dyDescent="0.2">
      <c r="A57" s="99" t="s">
        <v>46</v>
      </c>
      <c r="B57" s="99"/>
      <c r="D57" s="76">
        <v>0</v>
      </c>
      <c r="E57" s="21"/>
      <c r="F57" s="76">
        <v>-5763104160</v>
      </c>
      <c r="G57" s="21"/>
      <c r="H57" s="76">
        <v>0</v>
      </c>
      <c r="I57" s="21"/>
      <c r="J57" s="76">
        <f t="shared" si="0"/>
        <v>-5763104160</v>
      </c>
      <c r="L57" s="10">
        <v>-0.51</v>
      </c>
      <c r="N57" s="76">
        <v>0</v>
      </c>
      <c r="O57" s="21"/>
      <c r="P57" s="100">
        <v>567578439</v>
      </c>
      <c r="Q57" s="100"/>
      <c r="R57" s="21"/>
      <c r="S57" s="76">
        <v>0</v>
      </c>
      <c r="T57" s="21"/>
      <c r="U57" s="76">
        <f t="shared" si="1"/>
        <v>567578439</v>
      </c>
      <c r="W57" s="10">
        <v>0.01</v>
      </c>
    </row>
    <row r="58" spans="1:23" ht="21.75" customHeight="1" x14ac:dyDescent="0.2">
      <c r="A58" s="99" t="s">
        <v>51</v>
      </c>
      <c r="B58" s="99"/>
      <c r="D58" s="76">
        <v>0</v>
      </c>
      <c r="E58" s="21"/>
      <c r="F58" s="76">
        <v>0</v>
      </c>
      <c r="G58" s="21"/>
      <c r="H58" s="76">
        <v>0</v>
      </c>
      <c r="I58" s="21"/>
      <c r="J58" s="76">
        <f t="shared" si="0"/>
        <v>0</v>
      </c>
      <c r="L58" s="10">
        <v>0</v>
      </c>
      <c r="N58" s="76">
        <v>0</v>
      </c>
      <c r="O58" s="21"/>
      <c r="P58" s="100">
        <v>0</v>
      </c>
      <c r="Q58" s="100"/>
      <c r="R58" s="21"/>
      <c r="S58" s="76">
        <v>0</v>
      </c>
      <c r="T58" s="21"/>
      <c r="U58" s="76">
        <f t="shared" si="1"/>
        <v>0</v>
      </c>
      <c r="W58" s="10">
        <v>0</v>
      </c>
    </row>
    <row r="59" spans="1:23" ht="21.75" customHeight="1" x14ac:dyDescent="0.2">
      <c r="A59" s="99" t="s">
        <v>31</v>
      </c>
      <c r="B59" s="99"/>
      <c r="D59" s="76">
        <v>0</v>
      </c>
      <c r="E59" s="21"/>
      <c r="F59" s="76">
        <v>-4370774808</v>
      </c>
      <c r="G59" s="21"/>
      <c r="H59" s="76">
        <v>0</v>
      </c>
      <c r="I59" s="21"/>
      <c r="J59" s="76">
        <f t="shared" si="0"/>
        <v>-4370774808</v>
      </c>
      <c r="L59" s="10">
        <v>-0.39</v>
      </c>
      <c r="N59" s="76">
        <v>0</v>
      </c>
      <c r="O59" s="21"/>
      <c r="P59" s="100">
        <v>1040858138</v>
      </c>
      <c r="Q59" s="100"/>
      <c r="R59" s="21"/>
      <c r="S59" s="76">
        <v>0</v>
      </c>
      <c r="T59" s="21"/>
      <c r="U59" s="76">
        <f t="shared" si="1"/>
        <v>1040858138</v>
      </c>
      <c r="W59" s="10">
        <v>0.02</v>
      </c>
    </row>
    <row r="60" spans="1:23" ht="21.75" customHeight="1" x14ac:dyDescent="0.2">
      <c r="A60" s="99" t="s">
        <v>39</v>
      </c>
      <c r="B60" s="99"/>
      <c r="D60" s="76">
        <v>0</v>
      </c>
      <c r="E60" s="21"/>
      <c r="F60" s="76">
        <v>0</v>
      </c>
      <c r="G60" s="21"/>
      <c r="H60" s="76">
        <v>0</v>
      </c>
      <c r="I60" s="21"/>
      <c r="J60" s="76">
        <f t="shared" si="0"/>
        <v>0</v>
      </c>
      <c r="L60" s="10">
        <v>0</v>
      </c>
      <c r="N60" s="76">
        <v>0</v>
      </c>
      <c r="O60" s="21"/>
      <c r="P60" s="100">
        <v>0</v>
      </c>
      <c r="Q60" s="100"/>
      <c r="R60" s="21"/>
      <c r="S60" s="76">
        <v>0</v>
      </c>
      <c r="T60" s="21"/>
      <c r="U60" s="76">
        <f t="shared" si="1"/>
        <v>0</v>
      </c>
      <c r="W60" s="10">
        <v>0</v>
      </c>
    </row>
    <row r="61" spans="1:23" ht="21.75" customHeight="1" x14ac:dyDescent="0.2">
      <c r="A61" s="99" t="s">
        <v>38</v>
      </c>
      <c r="B61" s="99"/>
      <c r="D61" s="76">
        <v>0</v>
      </c>
      <c r="E61" s="21"/>
      <c r="F61" s="76">
        <v>1640222309</v>
      </c>
      <c r="G61" s="21"/>
      <c r="H61" s="76">
        <v>0</v>
      </c>
      <c r="I61" s="21"/>
      <c r="J61" s="76">
        <f t="shared" si="0"/>
        <v>1640222309</v>
      </c>
      <c r="L61" s="10">
        <v>0.15</v>
      </c>
      <c r="N61" s="76">
        <v>0</v>
      </c>
      <c r="O61" s="21"/>
      <c r="P61" s="100">
        <v>11438392425</v>
      </c>
      <c r="Q61" s="100"/>
      <c r="R61" s="21"/>
      <c r="S61" s="76">
        <v>0</v>
      </c>
      <c r="T61" s="21"/>
      <c r="U61" s="76">
        <f t="shared" si="1"/>
        <v>11438392425</v>
      </c>
      <c r="W61" s="10">
        <v>0.26</v>
      </c>
    </row>
    <row r="62" spans="1:23" ht="21.75" customHeight="1" x14ac:dyDescent="0.2">
      <c r="A62" s="99" t="s">
        <v>53</v>
      </c>
      <c r="B62" s="99"/>
      <c r="D62" s="76">
        <v>0</v>
      </c>
      <c r="E62" s="21"/>
      <c r="F62" s="76">
        <v>0</v>
      </c>
      <c r="G62" s="21"/>
      <c r="H62" s="76">
        <v>0</v>
      </c>
      <c r="I62" s="21"/>
      <c r="J62" s="76">
        <f t="shared" si="0"/>
        <v>0</v>
      </c>
      <c r="L62" s="10">
        <v>0</v>
      </c>
      <c r="N62" s="76">
        <v>0</v>
      </c>
      <c r="O62" s="21"/>
      <c r="P62" s="100">
        <v>0</v>
      </c>
      <c r="Q62" s="100"/>
      <c r="R62" s="21"/>
      <c r="S62" s="76">
        <v>0</v>
      </c>
      <c r="T62" s="21"/>
      <c r="U62" s="76">
        <f t="shared" si="1"/>
        <v>0</v>
      </c>
      <c r="W62" s="10">
        <v>0</v>
      </c>
    </row>
    <row r="63" spans="1:23" ht="21.75" customHeight="1" x14ac:dyDescent="0.2">
      <c r="A63" s="99" t="s">
        <v>43</v>
      </c>
      <c r="B63" s="99"/>
      <c r="D63" s="76">
        <v>0</v>
      </c>
      <c r="E63" s="21"/>
      <c r="F63" s="76">
        <v>0</v>
      </c>
      <c r="G63" s="21"/>
      <c r="H63" s="76">
        <v>0</v>
      </c>
      <c r="I63" s="21"/>
      <c r="J63" s="76">
        <f t="shared" si="0"/>
        <v>0</v>
      </c>
      <c r="L63" s="10">
        <v>0</v>
      </c>
      <c r="N63" s="76">
        <v>0</v>
      </c>
      <c r="O63" s="21"/>
      <c r="P63" s="100">
        <v>0</v>
      </c>
      <c r="Q63" s="100"/>
      <c r="R63" s="21"/>
      <c r="S63" s="76">
        <v>0</v>
      </c>
      <c r="T63" s="21"/>
      <c r="U63" s="76">
        <f t="shared" si="1"/>
        <v>0</v>
      </c>
      <c r="W63" s="10">
        <v>0</v>
      </c>
    </row>
    <row r="64" spans="1:23" ht="21.75" customHeight="1" x14ac:dyDescent="0.2">
      <c r="A64" s="99" t="s">
        <v>34</v>
      </c>
      <c r="B64" s="99"/>
      <c r="D64" s="76">
        <v>0</v>
      </c>
      <c r="E64" s="21"/>
      <c r="F64" s="76">
        <v>4859946126</v>
      </c>
      <c r="G64" s="21"/>
      <c r="H64" s="76">
        <v>0</v>
      </c>
      <c r="I64" s="21"/>
      <c r="J64" s="76">
        <f t="shared" si="0"/>
        <v>4859946126</v>
      </c>
      <c r="L64" s="10">
        <v>0.43</v>
      </c>
      <c r="N64" s="76">
        <v>0</v>
      </c>
      <c r="O64" s="21"/>
      <c r="P64" s="100">
        <v>-7884789797</v>
      </c>
      <c r="Q64" s="100"/>
      <c r="R64" s="21"/>
      <c r="S64" s="76">
        <v>0</v>
      </c>
      <c r="T64" s="21"/>
      <c r="U64" s="76">
        <f t="shared" si="1"/>
        <v>-7884789797</v>
      </c>
      <c r="W64" s="10">
        <v>-0.18</v>
      </c>
    </row>
    <row r="65" spans="1:23" ht="21.75" customHeight="1" x14ac:dyDescent="0.2">
      <c r="A65" s="101" t="s">
        <v>69</v>
      </c>
      <c r="B65" s="101"/>
      <c r="D65" s="77">
        <v>0</v>
      </c>
      <c r="E65" s="21"/>
      <c r="F65" s="77">
        <v>-47993281936</v>
      </c>
      <c r="G65" s="21"/>
      <c r="H65" s="77">
        <v>0</v>
      </c>
      <c r="I65" s="21"/>
      <c r="J65" s="76">
        <f t="shared" si="0"/>
        <v>-47993281936</v>
      </c>
      <c r="L65" s="14">
        <v>-4.2699999999999996</v>
      </c>
      <c r="N65" s="77">
        <v>0</v>
      </c>
      <c r="O65" s="21"/>
      <c r="P65" s="100">
        <v>203062612339</v>
      </c>
      <c r="Q65" s="113"/>
      <c r="R65" s="21"/>
      <c r="S65" s="77">
        <v>0</v>
      </c>
      <c r="T65" s="21"/>
      <c r="U65" s="76">
        <f t="shared" si="1"/>
        <v>203062612339</v>
      </c>
      <c r="W65" s="14">
        <v>4.58</v>
      </c>
    </row>
    <row r="66" spans="1:23" ht="21.75" customHeight="1" x14ac:dyDescent="0.2">
      <c r="A66" s="102" t="s">
        <v>70</v>
      </c>
      <c r="B66" s="102"/>
      <c r="D66" s="79">
        <f>SUM(D9:D65)</f>
        <v>21038408208</v>
      </c>
      <c r="E66" s="21"/>
      <c r="F66" s="79">
        <f>SUM(F9:F65)</f>
        <v>-134737027210</v>
      </c>
      <c r="G66" s="21"/>
      <c r="H66" s="79">
        <f>SUM(H9:H65)</f>
        <v>-2152128890</v>
      </c>
      <c r="I66" s="21"/>
      <c r="J66" s="79">
        <f>SUM(J9:J65)</f>
        <v>-115850747892</v>
      </c>
      <c r="L66" s="17">
        <v>-10.210000000000001</v>
      </c>
      <c r="N66" s="79">
        <f>SUM(N9:N65)</f>
        <v>59987143276</v>
      </c>
      <c r="O66" s="21"/>
      <c r="P66" s="21"/>
      <c r="Q66" s="79">
        <v>437080238121</v>
      </c>
      <c r="R66" s="21"/>
      <c r="S66" s="79">
        <v>122304067153</v>
      </c>
      <c r="T66" s="21"/>
      <c r="U66" s="79">
        <f>SUM(U9:U65)</f>
        <v>619403838748</v>
      </c>
      <c r="W66" s="17">
        <v>13.97</v>
      </c>
    </row>
    <row r="68" spans="1:23" x14ac:dyDescent="0.2">
      <c r="N68" s="23"/>
    </row>
    <row r="69" spans="1:23" x14ac:dyDescent="0.2">
      <c r="D69" s="22">
        <f>D66-'درآمد سود سهام'!M22</f>
        <v>0</v>
      </c>
      <c r="F69" s="22">
        <f>F66-'درآمد ناشی از تغییر قیمت اوراق'!I84</f>
        <v>-134737027210</v>
      </c>
      <c r="H69" s="22">
        <f>H66-'درآمد ناشی از فروش'!I30</f>
        <v>-2152128890</v>
      </c>
      <c r="N69" s="22">
        <f>N66-'درآمد سود سهام'!S22</f>
        <v>0</v>
      </c>
      <c r="Q69" s="22">
        <f>Q66-'درآمد ناشی از تغییر قیمت اوراق'!Q84</f>
        <v>437080238121</v>
      </c>
      <c r="S69" s="22">
        <f>S66-'درآمد ناشی از فروش'!Q30</f>
        <v>122304067153</v>
      </c>
    </row>
    <row r="70" spans="1:23" x14ac:dyDescent="0.2">
      <c r="N70" s="23"/>
      <c r="Q70" s="21"/>
    </row>
    <row r="71" spans="1:23" x14ac:dyDescent="0.2">
      <c r="Q71" s="21"/>
    </row>
  </sheetData>
  <mergeCells count="125">
    <mergeCell ref="A64:B64"/>
    <mergeCell ref="P64:Q64"/>
    <mergeCell ref="A65:B65"/>
    <mergeCell ref="P65:Q65"/>
    <mergeCell ref="A66:B66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2026-07-25T12:16:08Z</dcterms:created>
  <dcterms:modified xsi:type="dcterms:W3CDTF">2026-07-29T05:20:09Z</dcterms:modified>
</cp:coreProperties>
</file>